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870" yWindow="2880" windowWidth="11340" windowHeight="9345" tabRatio="775" activeTab="0"/>
  </bookViews>
  <sheets>
    <sheet name="анализ" sheetId="1" r:id="rId1"/>
  </sheets>
  <definedNames>
    <definedName name="_xlnm.Print_Titles" localSheetId="0">'анализ'!$5:$6</definedName>
    <definedName name="_xlnm.Print_Area" localSheetId="0">'анализ'!$A$1:$E$126</definedName>
  </definedNames>
  <calcPr fullCalcOnLoad="1"/>
</workbook>
</file>

<file path=xl/sharedStrings.xml><?xml version="1.0" encoding="utf-8"?>
<sst xmlns="http://schemas.openxmlformats.org/spreadsheetml/2006/main" count="353" uniqueCount="249">
  <si>
    <t>Субсидии бюджетам бюджетной системы Российской Федерации (межбюджетные субсидии)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</si>
  <si>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</si>
  <si>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</si>
  <si>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</si>
  <si>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</si>
  <si>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</si>
  <si>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</si>
  <si>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</si>
  <si>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</si>
  <si>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</si>
  <si>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</si>
  <si>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000 1 13 02000 00 0000 130</t>
  </si>
  <si>
    <t>Коды бюджетной классификации Российской Федерации</t>
  </si>
  <si>
    <t>Наименование доходов</t>
  </si>
  <si>
    <t>000 1 00 00000 00 0000 000</t>
  </si>
  <si>
    <t>НАЛОГОВЫЕ И НЕНАЛОГОВЫЕ ДОХОДЫ</t>
  </si>
  <si>
    <t>НАЛОГОВЫЕ ДОХОДЫ</t>
  </si>
  <si>
    <t>из них: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</si>
  <si>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</si>
  <si>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</si>
  <si>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</si>
  <si>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</si>
  <si>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Налог, взимаемый в связи с применением упрощенной системы налогобложения</t>
  </si>
  <si>
    <t>000 1 05 02000 02 0000 110</t>
  </si>
  <si>
    <t>Единый налог на вмененый доход для отдельных видов деятельности</t>
  </si>
  <si>
    <t>000 1 13 00000 00 0000 000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</si>
  <si>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</si>
  <si>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</si>
  <si>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</si>
  <si>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</si>
  <si>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</si>
  <si>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</si>
  <si>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</si>
  <si>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</si>
  <si>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000 1 06 00000 00 0000 000</t>
  </si>
  <si>
    <t>Налоги на имущество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</si>
  <si>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</si>
  <si>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</si>
  <si>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</si>
  <si>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</si>
  <si>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</si>
  <si>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</si>
  <si>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</si>
  <si>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</si>
  <si>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НЕНАЛОГОВЫЕ ДОХОДЫ</t>
  </si>
  <si>
    <t>000 1 11 00000 00 0000 000</t>
  </si>
  <si>
    <t>ИТОГО ДОХОДОВ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</si>
  <si>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</si>
  <si>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</si>
  <si>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</si>
  <si>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</si>
  <si>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</si>
  <si>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</si>
  <si>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000 1 05 01000 00 0000 110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</si>
  <si>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</si>
  <si>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</si>
  <si>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000 1 17 00000 00 0000 000</t>
  </si>
  <si>
    <t>Прочие неналоговые доходы</t>
  </si>
  <si>
    <t>000 2 18 00000 00 0000 000</t>
  </si>
  <si>
    <t>000 2 19 00000 00 0000 000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</si>
  <si>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</si>
  <si>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</si>
  <si>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-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</si>
  <si>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</si>
  <si>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</si>
  <si>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</si>
  <si>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</si>
  <si>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</si>
  <si>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000 1 01 02010 01 0000 110</t>
  </si>
  <si>
    <t>000 1 05 01011 01 0000 110</t>
  </si>
  <si>
    <t>Налог, взимаемый с налогоплательщиков, выбравших в качестве объекта налогообложения  доходы</t>
  </si>
  <si>
    <t>000 1 05 01012 01 0000 110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</si>
  <si>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</si>
  <si>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000 1 05 01021 01 0000 110</t>
  </si>
  <si>
    <t>000 1 05 01050 01 0000 110</t>
  </si>
  <si>
    <t>000 1 05 02010 02 0000 110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</si>
  <si>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</si>
  <si>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</si>
  <si>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</si>
  <si>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</si>
  <si>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</si>
  <si>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000 1 06 06042 04 0000 110</t>
  </si>
  <si>
    <t>Земельный налог с физичесих лиц, обладающих земельным участком, расположенным в границах городских округов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</si>
  <si>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</si>
  <si>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</si>
  <si>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</si>
  <si>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</si>
  <si>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</si>
  <si>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</si>
  <si>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</si>
  <si>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</si>
  <si>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</si>
  <si>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</si>
  <si>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</si>
  <si>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</si>
  <si>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</si>
  <si>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</si>
  <si>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</si>
  <si>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</si>
  <si>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</si>
  <si>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</si>
  <si>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</si>
  <si>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</si>
  <si>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</si>
  <si>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</si>
  <si>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000 1 13 02994 04 0000 130</t>
  </si>
  <si>
    <t>Прочие доходы от компенсации затрат бюджетов городских округов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</si>
  <si>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</si>
  <si>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</si>
  <si>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000 1 16 90040 04 0000 140 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</si>
  <si>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</si>
  <si>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000 1 17 01040 04 0000 180</t>
  </si>
  <si>
    <t>Невыясненные поступления, зачисляемые в бюджеты городских округов</t>
  </si>
  <si>
    <t>Субсидия бюджетам городских округов на поддержку отрасли культуры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</si>
  <si>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 городской среды</t>
  </si>
  <si>
    <t>Дотации бюджетам городских округов на выравнивание бюджетной обеспеченнности</t>
  </si>
  <si>
    <t>Дотации бюджетам городских округов на поддержку мер по обеспечению сбалансированности бюджетов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</si>
  <si>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</si>
  <si>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Прочие субсидии бюджетам городских округов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</si>
  <si>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</si>
  <si>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</si>
  <si>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государственную регистрацию актов гражданского состояния</t>
  </si>
  <si>
    <t>Прочие межбюджетные трансферы, передаваемые бюджетам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</si>
  <si>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</si>
  <si>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</si>
  <si>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000 1 12 01041 01 0000 120</t>
  </si>
  <si>
    <t xml:space="preserve">Плата за размещение отходов производства 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</si>
  <si>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</si>
  <si>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000 1 12 01042 01 0000 120</t>
  </si>
  <si>
    <t>Плата за размещение твердых коммунальных отходов</t>
  </si>
  <si>
    <t>Субсидии бюджетам городских округов на софинансирование капитальных вложений в объекты муниципальной собственности</t>
  </si>
  <si>
    <t>темп роста 2022 г. к 2021 г.</t>
  </si>
  <si>
    <t>0001 03 02231 01 0000 110</t>
  </si>
  <si>
    <t>0001 03 02241 01 0000 110</t>
  </si>
  <si>
    <t>0001 03 02261 01 0000 110</t>
  </si>
  <si>
    <t>0001 03 02251 01 0000 110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</si>
  <si>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</si>
  <si>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000 2 02 20077 04 0000 150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</si>
  <si>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</si>
  <si>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</t>
  </si>
  <si>
    <t>000 2 02 39998 04 0000 150</t>
  </si>
  <si>
    <t>Единая субвенция бюджетам городских округов</t>
  </si>
  <si>
    <t>000 2 02 45454 04 0000 150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</si>
  <si>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</si>
  <si>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000 2 02 35469 04 0000 150</t>
  </si>
  <si>
    <t>Субвенции бюджетам городских округов на проведение Всероссийской переписи населения 2020 года</t>
  </si>
  <si>
    <t>2023 год            (проект РСД)</t>
  </si>
  <si>
    <t>темп роста 2023 г. к 2022 г.</t>
  </si>
  <si>
    <t>000 2 02 10000 00 0000 150</t>
  </si>
  <si>
    <t>000 2 02 15001 04 0000 150</t>
  </si>
  <si>
    <t xml:space="preserve">000 2 02 15002 04 0000 150 </t>
  </si>
  <si>
    <t xml:space="preserve">  000 2 02 15010 04 0000 150</t>
  </si>
  <si>
    <t>000 2 02 20000 00 0000 150</t>
  </si>
  <si>
    <t>000 2 02 25519 04 0000 150</t>
  </si>
  <si>
    <t>000 2 02 25555 04 0000 150</t>
  </si>
  <si>
    <t xml:space="preserve">000 2 02 29999 04 0000 150                                                                                                </t>
  </si>
  <si>
    <t xml:space="preserve">000 2 02 30000 00 0000 150                                                                                               </t>
  </si>
  <si>
    <t xml:space="preserve">000 2 02 30027 04 0000 150                                                                                          </t>
  </si>
  <si>
    <t xml:space="preserve">000 2 02 30029 04 0000 150                                                                                           </t>
  </si>
  <si>
    <t xml:space="preserve">000 2 02 35120 04 0000 150
</t>
  </si>
  <si>
    <t xml:space="preserve">000 2 02 35930 04 0000 150                                                              </t>
  </si>
  <si>
    <t>000 2 02 40000 00 0000 150</t>
  </si>
  <si>
    <t>000 2 02 49999 04 0000 150</t>
  </si>
  <si>
    <t xml:space="preserve">000 2 07 00000 00 0000 150 </t>
  </si>
  <si>
    <t>000 2 07 04050 04 0000 150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</si>
  <si>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</si>
  <si>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</si>
  <si>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</si>
  <si>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</si>
  <si>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</si>
  <si>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</si>
  <si>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000 1 16 01063 01 0000 140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</si>
  <si>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</si>
  <si>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</si>
  <si>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000 1 16 01083 01 0000 140</t>
  </si>
  <si>
    <t>000 1 16 01093 01 0000 140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</si>
  <si>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</si>
  <si>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</si>
  <si>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</si>
  <si>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000 1 16 01153 01 0000 140</t>
  </si>
  <si>
    <t>000 1 16 01173 01 0000 140</t>
  </si>
  <si>
    <t>000 1 16 01183 01 0000 140</t>
  </si>
  <si>
    <t>000 1 16 01193 01 0000 140</t>
  </si>
  <si>
    <t>000 1 16 01194 01 0000 140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</si>
  <si>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</si>
  <si>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</si>
  <si>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000 1 16 01333 01 0000 140</t>
  </si>
  <si>
    <t>000 1 16 07010 04 0000 140</t>
  </si>
  <si>
    <t xml:space="preserve">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</si>
  <si>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</si>
  <si>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</si>
  <si>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000 1 16 10123 01 0000 140</t>
  </si>
  <si>
    <t>000 1 16 10129 01 0000 140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</si>
  <si>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</si>
  <si>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</si>
  <si>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000 2 02 20216 04 0000 150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</si>
  <si>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</si>
  <si>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</si>
  <si>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</si>
  <si>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</si>
  <si>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</si>
  <si>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</si>
  <si>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</si>
  <si>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</si>
  <si>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</si>
  <si>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2024 год            (проект РСД)</t>
  </si>
  <si>
    <t>темп роста 2024 г. к 2023 г.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</si>
  <si>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</si>
  <si>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</si>
  <si>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</si>
  <si>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</si>
  <si>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</si>
  <si>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</si>
  <si>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</si>
  <si>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</si>
  <si>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требований к ведению образовательной деятельности и организации образовательного процесса)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</si>
  <si>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</si>
  <si>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</si>
  <si>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</si>
  <si>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</si>
  <si>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000 2 02 45594 04 0000 150</t>
  </si>
  <si>
    <t>Межбюджетный трансферт, передаваемый бюджетам городких округов на реализацию проектов развития социальной и инженерной инфраструктуры</t>
  </si>
  <si>
    <t>000 1 0 1 02080 01 0000 110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</si>
  <si>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</si>
  <si>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</si>
  <si>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</si>
  <si>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</si>
  <si>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</si>
  <si>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000 2 02 25097 04 0000 150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</si>
  <si>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</si>
  <si>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Cведения о доходах бюджета по видам доходов на 2023 год и на плановый период 2024 и 2025 годов в сравнении с ожидаемым исполнением за 2022 год (оценка текущего финансового года) и отчетом за 2021 год (отчетный финансовый год)</t>
  </si>
  <si>
    <t>2021 год            (исполнение)</t>
  </si>
  <si>
    <t>2022 год            (ожидаемая оценка)</t>
  </si>
  <si>
    <t>2025 год            (проект РСД)</t>
  </si>
  <si>
    <t>темп роста 2025 г. к 2024 г.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</si>
  <si>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</si>
  <si>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</si>
  <si>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</si>
  <si>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</si>
  <si>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</si>
  <si>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</si>
  <si>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000 1 17 15020 04 0000 150</t>
  </si>
  <si>
    <t>Инициативные платежи, зачисляемые в бюджеты городских округов</t>
  </si>
  <si>
    <t>000 2 02 25527 04 0000 150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</si>
  <si>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</si>
  <si>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000 2 02 25098 04 0000 150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</si>
  <si>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</si>
  <si>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000 2 02 25491 04 0000 150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</si>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</sst>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.0_р_._-;\-* #,##0.0_р_._-;_-* &quot;-&quot;??_р_._-;_-@_-"/>
    <numFmt numFmtId="178" formatCode="_-* #,##0.0_р_._-;\-* #,##0.0_р_._-;_-* &quot;-&quot;?_р_._-;_-@_-"/>
    <numFmt numFmtId="179" formatCode="[$€-2]\ ###,000_);[Red]\([$€-2]\ ###,0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0"/>
    <numFmt numFmtId="189" formatCode="#,##0.0000"/>
    <numFmt numFmtId="190" formatCode="#,##0.00000"/>
    <numFmt numFmtId="191" formatCode="0.0%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vertAlign val="superscript"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4" fontId="21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4" fontId="23" fillId="0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vertical="center"/>
    </xf>
    <xf numFmtId="4" fontId="22" fillId="24" borderId="10" xfId="0" applyNumberFormat="1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4" fontId="21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vertical="center" wrapText="1"/>
    </xf>
    <xf numFmtId="0" fontId="21" fillId="25" borderId="10" xfId="0" applyFont="1" applyFill="1" applyBorder="1" applyAlignment="1">
      <alignment vertical="center" wrapText="1"/>
    </xf>
    <xf numFmtId="0" fontId="24" fillId="0" borderId="0" xfId="0" applyFont="1" applyFill="1" applyAlignment="1">
      <alignment/>
    </xf>
    <xf numFmtId="0" fontId="23" fillId="24" borderId="10" xfId="0" applyFont="1" applyFill="1" applyBorder="1" applyAlignment="1">
      <alignment horizontal="justify" vertical="center" wrapText="1"/>
    </xf>
    <xf numFmtId="4" fontId="23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justify" vertical="center" wrapText="1"/>
    </xf>
    <xf numFmtId="0" fontId="22" fillId="24" borderId="10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25" borderId="10" xfId="0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4" fontId="24" fillId="24" borderId="10" xfId="0" applyNumberFormat="1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vertical="center" wrapText="1"/>
    </xf>
    <xf numFmtId="0" fontId="24" fillId="24" borderId="10" xfId="0" applyFont="1" applyFill="1" applyBorder="1" applyAlignment="1">
      <alignment horizontal="justify" vertical="center" wrapText="1"/>
    </xf>
    <xf numFmtId="2" fontId="21" fillId="24" borderId="10" xfId="0" applyNumberFormat="1" applyFont="1" applyFill="1" applyBorder="1" applyAlignment="1">
      <alignment horizontal="left" vertical="center" wrapText="1"/>
    </xf>
    <xf numFmtId="49" fontId="21" fillId="24" borderId="10" xfId="0" applyNumberFormat="1" applyFont="1" applyFill="1" applyBorder="1" applyAlignment="1">
      <alignment vertical="center" wrapText="1"/>
    </xf>
    <xf numFmtId="2" fontId="24" fillId="24" borderId="10" xfId="0" applyNumberFormat="1" applyFont="1" applyFill="1" applyBorder="1" applyAlignment="1">
      <alignment horizontal="justify" vertical="center" wrapText="1"/>
    </xf>
    <xf numFmtId="0" fontId="24" fillId="24" borderId="10" xfId="0" applyFont="1" applyFill="1" applyBorder="1" applyAlignment="1">
      <alignment horizontal="left" vertical="center" wrapText="1"/>
    </xf>
    <xf numFmtId="4" fontId="23" fillId="25" borderId="10" xfId="0" applyNumberFormat="1" applyFont="1" applyFill="1" applyBorder="1" applyAlignment="1">
      <alignment horizontal="center" vertical="center"/>
    </xf>
    <xf numFmtId="49" fontId="21" fillId="25" borderId="11" xfId="0" applyNumberFormat="1" applyFont="1" applyFill="1" applyBorder="1" applyAlignment="1">
      <alignment horizontal="left" vertical="center" wrapText="1"/>
    </xf>
    <xf numFmtId="0" fontId="21" fillId="25" borderId="11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4" fontId="21" fillId="0" borderId="0" xfId="0" applyNumberFormat="1" applyFont="1" applyFill="1" applyAlignment="1">
      <alignment horizontal="center"/>
    </xf>
    <xf numFmtId="0" fontId="21" fillId="0" borderId="11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right" vertical="center"/>
    </xf>
    <xf numFmtId="49" fontId="25" fillId="0" borderId="0" xfId="0" applyNumberFormat="1" applyFont="1" applyFill="1" applyAlignment="1">
      <alignment horizontal="center" vertical="center" wrapText="1"/>
    </xf>
    <xf numFmtId="4" fontId="22" fillId="25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129"/>
  <sheetViews>
    <sheetView tabSelected="1" zoomScalePageLayoutView="0" workbookViewId="0" topLeftCell="A122">
      <selection activeCell="F128" sqref="F128:G128"/>
    </sheetView>
  </sheetViews>
  <sheetFormatPr defaultColWidth="9.00390625" defaultRowHeight="12.75"/>
  <cols>
    <col min="1" max="1" width="26.875" style="1" customWidth="1"/>
    <col min="2" max="2" width="46.25390625" style="1" customWidth="1"/>
    <col min="3" max="7" width="16.00390625" style="3" customWidth="1"/>
    <col min="8" max="8" width="8.625" style="3" customWidth="1"/>
    <col min="9" max="9" width="8.25390625" style="3" customWidth="1"/>
    <col min="10" max="10" width="8.00390625" style="3" customWidth="1"/>
    <col min="11" max="11" width="7.875" style="3" customWidth="1"/>
    <col min="12" max="12" width="9.125" style="1" customWidth="1"/>
    <col min="13" max="13" width="10.875" style="1" bestFit="1" customWidth="1"/>
    <col min="14" max="16384" width="9.125" style="1" customWidth="1"/>
  </cols>
  <sheetData>
    <row r="1" ht="12.75">
      <c r="B1" s="2"/>
    </row>
    <row r="2" ht="12.75">
      <c r="B2" s="2"/>
    </row>
    <row r="3" spans="1:11" ht="75.75" customHeight="1">
      <c r="A3" s="57" t="s">
        <v>230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3:11" ht="12.75">
      <c r="C4" s="52"/>
      <c r="D4" s="53"/>
      <c r="E4" s="53"/>
      <c r="F4" s="53"/>
      <c r="G4" s="53"/>
      <c r="H4" s="52"/>
      <c r="I4" s="52"/>
      <c r="J4" s="52"/>
      <c r="K4" s="52"/>
    </row>
    <row r="5" spans="1:11" ht="56.25" customHeight="1">
      <c r="A5" s="4" t="s">
        <v>12</v>
      </c>
      <c r="B5" s="5" t="s">
        <v>13</v>
      </c>
      <c r="C5" s="4" t="s">
        <v>231</v>
      </c>
      <c r="D5" s="4" t="s">
        <v>232</v>
      </c>
      <c r="E5" s="4" t="s">
        <v>146</v>
      </c>
      <c r="F5" s="4" t="s">
        <v>205</v>
      </c>
      <c r="G5" s="4" t="s">
        <v>233</v>
      </c>
      <c r="H5" s="4" t="s">
        <v>131</v>
      </c>
      <c r="I5" s="4" t="s">
        <v>147</v>
      </c>
      <c r="J5" s="4" t="s">
        <v>206</v>
      </c>
      <c r="K5" s="4" t="s">
        <v>234</v>
      </c>
    </row>
    <row r="6" spans="1:11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12.75">
      <c r="A7" s="7" t="s">
        <v>14</v>
      </c>
      <c r="B7" s="8" t="s">
        <v>15</v>
      </c>
      <c r="C7" s="9">
        <f>C8+C42</f>
        <v>952261932.81</v>
      </c>
      <c r="D7" s="9">
        <f>D8+D42</f>
        <v>945098450.9300001</v>
      </c>
      <c r="E7" s="9">
        <f>E8+E42</f>
        <v>1003221981.0200001</v>
      </c>
      <c r="F7" s="9">
        <f>F8+F42</f>
        <v>1051290106.08</v>
      </c>
      <c r="G7" s="9">
        <f>G8+G42</f>
        <v>1110390127.4999998</v>
      </c>
      <c r="H7" s="34">
        <f aca="true" t="shared" si="0" ref="H7:K8">D7/C7</f>
        <v>0.9924774039230347</v>
      </c>
      <c r="I7" s="34">
        <f t="shared" si="0"/>
        <v>1.0614999739263196</v>
      </c>
      <c r="J7" s="34">
        <f t="shared" si="0"/>
        <v>1.0479137478737537</v>
      </c>
      <c r="K7" s="34">
        <f t="shared" si="0"/>
        <v>1.056216662820474</v>
      </c>
    </row>
    <row r="8" spans="1:11" ht="13.5">
      <c r="A8" s="7"/>
      <c r="B8" s="10" t="s">
        <v>16</v>
      </c>
      <c r="C8" s="11">
        <f>C10+C17+C23+C34+C39</f>
        <v>848254681.76</v>
      </c>
      <c r="D8" s="48">
        <f>D10+D17+D23+D34+D39</f>
        <v>843432516.74</v>
      </c>
      <c r="E8" s="48">
        <f>E10+E17+E23+E34+E39</f>
        <v>897716609.5500001</v>
      </c>
      <c r="F8" s="48">
        <f>F10+F17+F23+F34+F39</f>
        <v>952471447.62</v>
      </c>
      <c r="G8" s="48">
        <f>G10+G17+G23+G34+G39</f>
        <v>1008805255.0099999</v>
      </c>
      <c r="H8" s="34">
        <f t="shared" si="0"/>
        <v>0.9943151919774911</v>
      </c>
      <c r="I8" s="34">
        <f t="shared" si="0"/>
        <v>1.0643609200885646</v>
      </c>
      <c r="J8" s="34">
        <f t="shared" si="0"/>
        <v>1.0609934554930949</v>
      </c>
      <c r="K8" s="34">
        <f t="shared" si="0"/>
        <v>1.059144877813151</v>
      </c>
    </row>
    <row r="9" spans="1:11" ht="13.5">
      <c r="A9" s="7"/>
      <c r="B9" s="10" t="s">
        <v>17</v>
      </c>
      <c r="C9" s="9"/>
      <c r="D9" s="9"/>
      <c r="E9" s="9"/>
      <c r="F9" s="9"/>
      <c r="G9" s="9"/>
      <c r="H9" s="34"/>
      <c r="I9" s="34"/>
      <c r="J9" s="34"/>
      <c r="K9" s="34"/>
    </row>
    <row r="10" spans="1:11" ht="12.75">
      <c r="A10" s="12" t="s">
        <v>18</v>
      </c>
      <c r="B10" s="13" t="s">
        <v>19</v>
      </c>
      <c r="C10" s="14">
        <f>C11</f>
        <v>780872695.92</v>
      </c>
      <c r="D10" s="14">
        <f>D11</f>
        <v>774873381.48</v>
      </c>
      <c r="E10" s="14">
        <f>E11</f>
        <v>826690150.88</v>
      </c>
      <c r="F10" s="14">
        <f>F11</f>
        <v>878814990.34</v>
      </c>
      <c r="G10" s="14">
        <f>G11</f>
        <v>933080376.03</v>
      </c>
      <c r="H10" s="34">
        <f aca="true" t="shared" si="1" ref="H10:H41">D10/C10</f>
        <v>0.9923171670986245</v>
      </c>
      <c r="I10" s="34">
        <f aca="true" t="shared" si="2" ref="I10:I41">E10/D10</f>
        <v>1.0668712729569192</v>
      </c>
      <c r="J10" s="34">
        <f aca="true" t="shared" si="3" ref="J10:K41">F10/E10</f>
        <v>1.063052450067917</v>
      </c>
      <c r="K10" s="34">
        <f t="shared" si="3"/>
        <v>1.0617483614714007</v>
      </c>
    </row>
    <row r="11" spans="1:11" s="19" customFormat="1" ht="12.75">
      <c r="A11" s="38" t="s">
        <v>20</v>
      </c>
      <c r="B11" s="39" t="s">
        <v>21</v>
      </c>
      <c r="C11" s="40">
        <f>C12+C13+C14+C16+C15</f>
        <v>780872695.92</v>
      </c>
      <c r="D11" s="40">
        <f>D12+D13+D14+D16+D15</f>
        <v>774873381.48</v>
      </c>
      <c r="E11" s="40">
        <f>E12+E13+E14+E16+E15</f>
        <v>826690150.88</v>
      </c>
      <c r="F11" s="40">
        <f>F12+F13+F14+F16+F15</f>
        <v>878814990.34</v>
      </c>
      <c r="G11" s="40">
        <f>G12+G13+G14+G16+G15</f>
        <v>933080376.03</v>
      </c>
      <c r="H11" s="41">
        <f t="shared" si="1"/>
        <v>0.9923171670986245</v>
      </c>
      <c r="I11" s="41">
        <f t="shared" si="2"/>
        <v>1.0668712729569192</v>
      </c>
      <c r="J11" s="41">
        <f t="shared" si="3"/>
        <v>1.063052450067917</v>
      </c>
      <c r="K11" s="41">
        <f t="shared" si="3"/>
        <v>1.0617483614714007</v>
      </c>
    </row>
    <row r="12" spans="1:11" ht="70.5" customHeight="1">
      <c r="A12" s="36" t="s">
        <v>68</v>
      </c>
      <c r="B12" s="18" t="s">
        <v>63</v>
      </c>
      <c r="C12" s="16">
        <v>773123552</v>
      </c>
      <c r="D12" s="16">
        <v>768946286.83</v>
      </c>
      <c r="E12" s="16">
        <v>823212041.88</v>
      </c>
      <c r="F12" s="16">
        <v>875125125.34</v>
      </c>
      <c r="G12" s="16">
        <v>929165861.03</v>
      </c>
      <c r="H12" s="35">
        <f t="shared" si="1"/>
        <v>0.9945968983105045</v>
      </c>
      <c r="I12" s="35">
        <f t="shared" si="2"/>
        <v>1.07057158084957</v>
      </c>
      <c r="J12" s="35">
        <f t="shared" si="3"/>
        <v>1.0630616181724506</v>
      </c>
      <c r="K12" s="35">
        <f t="shared" si="3"/>
        <v>1.0617520102271139</v>
      </c>
    </row>
    <row r="13" spans="1:11" ht="114.75">
      <c r="A13" s="36" t="s">
        <v>64</v>
      </c>
      <c r="B13" s="18" t="s">
        <v>65</v>
      </c>
      <c r="C13" s="16">
        <v>424666.47</v>
      </c>
      <c r="D13" s="16">
        <v>807628</v>
      </c>
      <c r="E13" s="16">
        <v>635402</v>
      </c>
      <c r="F13" s="16">
        <v>674087</v>
      </c>
      <c r="G13" s="16">
        <v>715127</v>
      </c>
      <c r="H13" s="35">
        <f t="shared" si="1"/>
        <v>1.9017936593863887</v>
      </c>
      <c r="I13" s="35">
        <f t="shared" si="2"/>
        <v>0.7867508308280545</v>
      </c>
      <c r="J13" s="35">
        <f t="shared" si="3"/>
        <v>1.0608827167682822</v>
      </c>
      <c r="K13" s="35">
        <f t="shared" si="3"/>
        <v>1.0608823490142965</v>
      </c>
    </row>
    <row r="14" spans="1:11" ht="51">
      <c r="A14" s="36" t="s">
        <v>66</v>
      </c>
      <c r="B14" s="18" t="s">
        <v>67</v>
      </c>
      <c r="C14" s="16">
        <v>1672340.28</v>
      </c>
      <c r="D14" s="16">
        <v>2008195</v>
      </c>
      <c r="E14" s="16">
        <v>1878166</v>
      </c>
      <c r="F14" s="16">
        <v>1992514</v>
      </c>
      <c r="G14" s="16">
        <v>2113824</v>
      </c>
      <c r="H14" s="35">
        <f t="shared" si="1"/>
        <v>1.2008291757464575</v>
      </c>
      <c r="I14" s="35">
        <f t="shared" si="2"/>
        <v>0.9352508098068165</v>
      </c>
      <c r="J14" s="35">
        <f t="shared" si="3"/>
        <v>1.0608827973672188</v>
      </c>
      <c r="K14" s="35">
        <f t="shared" si="3"/>
        <v>1.060882884637197</v>
      </c>
    </row>
    <row r="15" spans="1:11" ht="89.25">
      <c r="A15" s="36" t="s">
        <v>235</v>
      </c>
      <c r="B15" s="18" t="s">
        <v>236</v>
      </c>
      <c r="C15" s="16">
        <v>0</v>
      </c>
      <c r="D15" s="16">
        <v>3425</v>
      </c>
      <c r="E15" s="16">
        <v>0</v>
      </c>
      <c r="F15" s="16">
        <v>0</v>
      </c>
      <c r="G15" s="16">
        <v>0</v>
      </c>
      <c r="H15" s="35" t="s">
        <v>62</v>
      </c>
      <c r="I15" s="35">
        <f>E15/D15</f>
        <v>0</v>
      </c>
      <c r="J15" s="35" t="s">
        <v>62</v>
      </c>
      <c r="K15" s="35" t="s">
        <v>62</v>
      </c>
    </row>
    <row r="16" spans="1:11" ht="89.25">
      <c r="A16" s="36" t="s">
        <v>222</v>
      </c>
      <c r="B16" s="18" t="s">
        <v>223</v>
      </c>
      <c r="C16" s="16">
        <v>5652137.17</v>
      </c>
      <c r="D16" s="16">
        <v>3107846.65</v>
      </c>
      <c r="E16" s="16">
        <v>964541</v>
      </c>
      <c r="F16" s="16">
        <v>1023264</v>
      </c>
      <c r="G16" s="16">
        <v>1085564</v>
      </c>
      <c r="H16" s="35">
        <f t="shared" si="1"/>
        <v>0.5498533663506259</v>
      </c>
      <c r="I16" s="35">
        <f t="shared" si="2"/>
        <v>0.3103566902182899</v>
      </c>
      <c r="J16" s="35">
        <f t="shared" si="3"/>
        <v>1.06088180803097</v>
      </c>
      <c r="K16" s="35">
        <f t="shared" si="3"/>
        <v>1.0608836038402603</v>
      </c>
    </row>
    <row r="17" spans="1:11" ht="25.5">
      <c r="A17" s="12" t="s">
        <v>47</v>
      </c>
      <c r="B17" s="17" t="s">
        <v>48</v>
      </c>
      <c r="C17" s="14">
        <f>C18</f>
        <v>8646464.200000001</v>
      </c>
      <c r="D17" s="14">
        <f>D18</f>
        <v>10870718.559999999</v>
      </c>
      <c r="E17" s="14">
        <f>E18</f>
        <v>8760769.73</v>
      </c>
      <c r="F17" s="14">
        <f>F18</f>
        <v>9292174.23</v>
      </c>
      <c r="G17" s="14">
        <f>G18</f>
        <v>9622948.93</v>
      </c>
      <c r="H17" s="34">
        <f t="shared" si="1"/>
        <v>1.2572443843577121</v>
      </c>
      <c r="I17" s="34">
        <f t="shared" si="2"/>
        <v>0.805905302546992</v>
      </c>
      <c r="J17" s="34">
        <f t="shared" si="3"/>
        <v>1.0606572842772344</v>
      </c>
      <c r="K17" s="34">
        <f t="shared" si="3"/>
        <v>1.0355971263358457</v>
      </c>
    </row>
    <row r="18" spans="1:11" s="19" customFormat="1" ht="38.25">
      <c r="A18" s="38" t="s">
        <v>49</v>
      </c>
      <c r="B18" s="42" t="s">
        <v>50</v>
      </c>
      <c r="C18" s="40">
        <f>C19+C20+C21+C22</f>
        <v>8646464.200000001</v>
      </c>
      <c r="D18" s="40">
        <f>D19+D20+D21+D22</f>
        <v>10870718.559999999</v>
      </c>
      <c r="E18" s="40">
        <f>E19+E20+E21+E22</f>
        <v>8760769.73</v>
      </c>
      <c r="F18" s="40">
        <f>F19+F20+F21+F22</f>
        <v>9292174.23</v>
      </c>
      <c r="G18" s="40">
        <f>G19+G20+G21+G22</f>
        <v>9622948.93</v>
      </c>
      <c r="H18" s="41">
        <f t="shared" si="1"/>
        <v>1.2572443843577121</v>
      </c>
      <c r="I18" s="41">
        <f t="shared" si="2"/>
        <v>0.805905302546992</v>
      </c>
      <c r="J18" s="41">
        <f t="shared" si="3"/>
        <v>1.0606572842772344</v>
      </c>
      <c r="K18" s="41">
        <f t="shared" si="3"/>
        <v>1.0355971263358457</v>
      </c>
    </row>
    <row r="19" spans="1:11" ht="116.25" customHeight="1">
      <c r="A19" s="36" t="s">
        <v>132</v>
      </c>
      <c r="B19" s="18" t="s">
        <v>207</v>
      </c>
      <c r="C19" s="16">
        <v>3991723.11</v>
      </c>
      <c r="D19" s="16">
        <v>5071927.83</v>
      </c>
      <c r="E19" s="16">
        <v>3919547.56</v>
      </c>
      <c r="F19" s="16">
        <v>4091226.27</v>
      </c>
      <c r="G19" s="16">
        <v>4213963.05</v>
      </c>
      <c r="H19" s="35">
        <f t="shared" si="1"/>
        <v>1.2706111346485653</v>
      </c>
      <c r="I19" s="35">
        <f t="shared" si="2"/>
        <v>0.7727924551323909</v>
      </c>
      <c r="J19" s="35">
        <f t="shared" si="3"/>
        <v>1.0438006446846124</v>
      </c>
      <c r="K19" s="35">
        <f t="shared" si="3"/>
        <v>1.0299999980201535</v>
      </c>
    </row>
    <row r="20" spans="1:11" ht="131.25" customHeight="1">
      <c r="A20" s="36" t="s">
        <v>133</v>
      </c>
      <c r="B20" s="18" t="s">
        <v>208</v>
      </c>
      <c r="C20" s="16">
        <v>28072.71</v>
      </c>
      <c r="D20" s="16">
        <v>28152.46</v>
      </c>
      <c r="E20" s="16">
        <v>21954.82</v>
      </c>
      <c r="F20" s="16">
        <v>23638.85</v>
      </c>
      <c r="G20" s="16">
        <v>24584.41</v>
      </c>
      <c r="H20" s="35">
        <f t="shared" si="1"/>
        <v>1.0028408372401525</v>
      </c>
      <c r="I20" s="35">
        <f t="shared" si="2"/>
        <v>0.7798544070393848</v>
      </c>
      <c r="J20" s="35">
        <f t="shared" si="3"/>
        <v>1.0767043410057564</v>
      </c>
      <c r="K20" s="35">
        <f t="shared" si="3"/>
        <v>1.0400002538194542</v>
      </c>
    </row>
    <row r="21" spans="1:11" ht="114.75">
      <c r="A21" s="36" t="s">
        <v>135</v>
      </c>
      <c r="B21" s="18" t="s">
        <v>166</v>
      </c>
      <c r="C21" s="16">
        <v>5307359.65</v>
      </c>
      <c r="D21" s="16">
        <v>5770638.27</v>
      </c>
      <c r="E21" s="16">
        <v>4819267.35</v>
      </c>
      <c r="F21" s="16">
        <v>5177309.11</v>
      </c>
      <c r="G21" s="16">
        <v>5384401.47</v>
      </c>
      <c r="H21" s="35">
        <f t="shared" si="1"/>
        <v>1.0872898485407898</v>
      </c>
      <c r="I21" s="35">
        <f t="shared" si="2"/>
        <v>0.8351359285599442</v>
      </c>
      <c r="J21" s="35">
        <f t="shared" si="3"/>
        <v>1.07429381563569</v>
      </c>
      <c r="K21" s="35">
        <f t="shared" si="3"/>
        <v>1.0399999991501376</v>
      </c>
    </row>
    <row r="22" spans="1:11" ht="118.5" customHeight="1">
      <c r="A22" s="36" t="s">
        <v>134</v>
      </c>
      <c r="B22" s="18" t="s">
        <v>136</v>
      </c>
      <c r="C22" s="16">
        <v>-680691.27</v>
      </c>
      <c r="D22" s="16">
        <v>0</v>
      </c>
      <c r="E22" s="16">
        <v>0</v>
      </c>
      <c r="F22" s="16">
        <v>0</v>
      </c>
      <c r="G22" s="16">
        <v>0</v>
      </c>
      <c r="H22" s="35">
        <f t="shared" si="1"/>
        <v>0</v>
      </c>
      <c r="I22" s="35" t="s">
        <v>62</v>
      </c>
      <c r="J22" s="35" t="s">
        <v>62</v>
      </c>
      <c r="K22" s="35" t="s">
        <v>62</v>
      </c>
    </row>
    <row r="23" spans="1:11" ht="12.75">
      <c r="A23" s="12" t="s">
        <v>51</v>
      </c>
      <c r="B23" s="13" t="s">
        <v>52</v>
      </c>
      <c r="C23" s="14">
        <f>C24+C30+C33</f>
        <v>37772638.04000001</v>
      </c>
      <c r="D23" s="14">
        <f>D24+D30+D33</f>
        <v>34857010</v>
      </c>
      <c r="E23" s="14">
        <f>E24+E30+E33</f>
        <v>38642932</v>
      </c>
      <c r="F23" s="14">
        <f>F24+F30+F33</f>
        <v>40095548</v>
      </c>
      <c r="G23" s="14">
        <f>G24+G30+G33</f>
        <v>41434927</v>
      </c>
      <c r="H23" s="34">
        <f t="shared" si="1"/>
        <v>0.9228111090119665</v>
      </c>
      <c r="I23" s="34">
        <f t="shared" si="2"/>
        <v>1.1086129303689558</v>
      </c>
      <c r="J23" s="34">
        <f t="shared" si="3"/>
        <v>1.0375907293991047</v>
      </c>
      <c r="K23" s="34">
        <f t="shared" si="3"/>
        <v>1.033404681237927</v>
      </c>
    </row>
    <row r="24" spans="1:11" s="19" customFormat="1" ht="25.5">
      <c r="A24" s="38" t="s">
        <v>53</v>
      </c>
      <c r="B24" s="43" t="s">
        <v>22</v>
      </c>
      <c r="C24" s="40">
        <f>C25+C26+C27+C29+C28</f>
        <v>33358406.470000003</v>
      </c>
      <c r="D24" s="40">
        <f>D25+D26+D27+D29+D28</f>
        <v>33641087</v>
      </c>
      <c r="E24" s="40">
        <f>E25+E26+E27+E29+E28</f>
        <v>37360257</v>
      </c>
      <c r="F24" s="40">
        <f>F25+F26+F27+F29+F28</f>
        <v>38731673</v>
      </c>
      <c r="G24" s="40">
        <f>G25+G26+G27+G29+G28</f>
        <v>39974945</v>
      </c>
      <c r="H24" s="41">
        <f t="shared" si="1"/>
        <v>1.008474041775773</v>
      </c>
      <c r="I24" s="41">
        <f t="shared" si="2"/>
        <v>1.1105543943927851</v>
      </c>
      <c r="J24" s="41">
        <f t="shared" si="3"/>
        <v>1.03670788453088</v>
      </c>
      <c r="K24" s="41">
        <f t="shared" si="3"/>
        <v>1.032099620380457</v>
      </c>
    </row>
    <row r="25" spans="1:11" ht="25.5">
      <c r="A25" s="36" t="s">
        <v>69</v>
      </c>
      <c r="B25" s="18" t="s">
        <v>70</v>
      </c>
      <c r="C25" s="16">
        <v>14344393.63</v>
      </c>
      <c r="D25" s="16">
        <v>15600038</v>
      </c>
      <c r="E25" s="16">
        <v>16802407</v>
      </c>
      <c r="F25" s="16">
        <v>17215866</v>
      </c>
      <c r="G25" s="16">
        <v>17666883</v>
      </c>
      <c r="H25" s="35">
        <f t="shared" si="1"/>
        <v>1.0875355488972314</v>
      </c>
      <c r="I25" s="35">
        <f t="shared" si="2"/>
        <v>1.0770747481512546</v>
      </c>
      <c r="J25" s="35">
        <f t="shared" si="3"/>
        <v>1.024607129204762</v>
      </c>
      <c r="K25" s="35">
        <f t="shared" si="3"/>
        <v>1.0261977527009096</v>
      </c>
    </row>
    <row r="26" spans="1:11" ht="38.25">
      <c r="A26" s="36" t="s">
        <v>71</v>
      </c>
      <c r="B26" s="18" t="s">
        <v>72</v>
      </c>
      <c r="C26" s="16">
        <v>-2519.18</v>
      </c>
      <c r="D26" s="16">
        <v>0</v>
      </c>
      <c r="E26" s="16">
        <v>0</v>
      </c>
      <c r="F26" s="16">
        <v>0</v>
      </c>
      <c r="G26" s="16">
        <v>0</v>
      </c>
      <c r="H26" s="35">
        <f t="shared" si="1"/>
        <v>0</v>
      </c>
      <c r="I26" s="35" t="s">
        <v>62</v>
      </c>
      <c r="J26" s="35" t="s">
        <v>62</v>
      </c>
      <c r="K26" s="35" t="s">
        <v>62</v>
      </c>
    </row>
    <row r="27" spans="1:11" ht="63.75">
      <c r="A27" s="36" t="s">
        <v>73</v>
      </c>
      <c r="B27" s="18" t="s">
        <v>165</v>
      </c>
      <c r="C27" s="16">
        <v>19030495.37</v>
      </c>
      <c r="D27" s="16">
        <v>18041049</v>
      </c>
      <c r="E27" s="16">
        <v>20557850</v>
      </c>
      <c r="F27" s="16">
        <v>21515807</v>
      </c>
      <c r="G27" s="16">
        <v>22308062</v>
      </c>
      <c r="H27" s="35">
        <f t="shared" si="1"/>
        <v>0.9480073245197925</v>
      </c>
      <c r="I27" s="35">
        <f t="shared" si="2"/>
        <v>1.139504138589724</v>
      </c>
      <c r="J27" s="35">
        <f t="shared" si="3"/>
        <v>1.04659811215667</v>
      </c>
      <c r="K27" s="35">
        <f t="shared" si="3"/>
        <v>1.0368219978920614</v>
      </c>
    </row>
    <row r="28" spans="1:11" ht="51" customHeight="1">
      <c r="A28" s="36" t="s">
        <v>167</v>
      </c>
      <c r="B28" s="18" t="s">
        <v>168</v>
      </c>
      <c r="C28" s="16">
        <v>-13015.97</v>
      </c>
      <c r="D28" s="16">
        <v>0</v>
      </c>
      <c r="E28" s="16">
        <v>0</v>
      </c>
      <c r="F28" s="16">
        <v>0</v>
      </c>
      <c r="G28" s="16">
        <v>0</v>
      </c>
      <c r="H28" s="35">
        <f t="shared" si="1"/>
        <v>0</v>
      </c>
      <c r="I28" s="35" t="s">
        <v>62</v>
      </c>
      <c r="J28" s="35" t="s">
        <v>62</v>
      </c>
      <c r="K28" s="35" t="s">
        <v>62</v>
      </c>
    </row>
    <row r="29" spans="1:11" ht="39.75" customHeight="1">
      <c r="A29" s="37" t="s">
        <v>74</v>
      </c>
      <c r="B29" s="18" t="s">
        <v>209</v>
      </c>
      <c r="C29" s="16">
        <v>-947.38</v>
      </c>
      <c r="D29" s="16">
        <v>0</v>
      </c>
      <c r="E29" s="16">
        <v>0</v>
      </c>
      <c r="F29" s="16">
        <v>0</v>
      </c>
      <c r="G29" s="16">
        <v>0</v>
      </c>
      <c r="H29" s="35">
        <f t="shared" si="1"/>
        <v>0</v>
      </c>
      <c r="I29" s="35" t="s">
        <v>62</v>
      </c>
      <c r="J29" s="35" t="s">
        <v>62</v>
      </c>
      <c r="K29" s="35" t="s">
        <v>62</v>
      </c>
    </row>
    <row r="30" spans="1:11" s="19" customFormat="1" ht="25.5">
      <c r="A30" s="38" t="s">
        <v>23</v>
      </c>
      <c r="B30" s="43" t="s">
        <v>24</v>
      </c>
      <c r="C30" s="40">
        <f>C31+C32</f>
        <v>3136908.33</v>
      </c>
      <c r="D30" s="40">
        <f>D31+D32</f>
        <v>0</v>
      </c>
      <c r="E30" s="40">
        <f>E31+E32</f>
        <v>0</v>
      </c>
      <c r="F30" s="40">
        <f>F31+F32</f>
        <v>0</v>
      </c>
      <c r="G30" s="40">
        <f>G31+G32</f>
        <v>0</v>
      </c>
      <c r="H30" s="41">
        <f t="shared" si="1"/>
        <v>0</v>
      </c>
      <c r="I30" s="41" t="s">
        <v>62</v>
      </c>
      <c r="J30" s="41" t="s">
        <v>62</v>
      </c>
      <c r="K30" s="41" t="s">
        <v>62</v>
      </c>
    </row>
    <row r="31" spans="1:11" ht="25.5">
      <c r="A31" s="36" t="s">
        <v>75</v>
      </c>
      <c r="B31" s="18" t="s">
        <v>76</v>
      </c>
      <c r="C31" s="16">
        <v>3140899.31</v>
      </c>
      <c r="D31" s="16">
        <v>0</v>
      </c>
      <c r="E31" s="16">
        <v>0</v>
      </c>
      <c r="F31" s="16">
        <v>0</v>
      </c>
      <c r="G31" s="16">
        <v>0</v>
      </c>
      <c r="H31" s="35">
        <f t="shared" si="1"/>
        <v>0</v>
      </c>
      <c r="I31" s="35" t="s">
        <v>62</v>
      </c>
      <c r="J31" s="35" t="s">
        <v>62</v>
      </c>
      <c r="K31" s="35" t="s">
        <v>62</v>
      </c>
    </row>
    <row r="32" spans="1:11" ht="38.25">
      <c r="A32" s="36" t="s">
        <v>77</v>
      </c>
      <c r="B32" s="18" t="s">
        <v>78</v>
      </c>
      <c r="C32" s="16">
        <v>-3990.98</v>
      </c>
      <c r="D32" s="16">
        <v>0</v>
      </c>
      <c r="E32" s="16">
        <v>0</v>
      </c>
      <c r="F32" s="16">
        <v>0</v>
      </c>
      <c r="G32" s="16">
        <v>0</v>
      </c>
      <c r="H32" s="35">
        <f t="shared" si="1"/>
        <v>0</v>
      </c>
      <c r="I32" s="35" t="s">
        <v>62</v>
      </c>
      <c r="J32" s="35" t="s">
        <v>62</v>
      </c>
      <c r="K32" s="35" t="s">
        <v>62</v>
      </c>
    </row>
    <row r="33" spans="1:11" s="19" customFormat="1" ht="38.25">
      <c r="A33" s="36" t="s">
        <v>89</v>
      </c>
      <c r="B33" s="55" t="s">
        <v>90</v>
      </c>
      <c r="C33" s="16">
        <v>1277323.24</v>
      </c>
      <c r="D33" s="16">
        <v>1215923</v>
      </c>
      <c r="E33" s="16">
        <v>1282675</v>
      </c>
      <c r="F33" s="16">
        <v>1363875</v>
      </c>
      <c r="G33" s="16">
        <v>1459982</v>
      </c>
      <c r="H33" s="35">
        <f t="shared" si="1"/>
        <v>0.9519305387413134</v>
      </c>
      <c r="I33" s="35">
        <f t="shared" si="2"/>
        <v>1.0548982131269826</v>
      </c>
      <c r="J33" s="35">
        <f t="shared" si="3"/>
        <v>1.0633052020192177</v>
      </c>
      <c r="K33" s="35">
        <f t="shared" si="3"/>
        <v>1.0704661350930254</v>
      </c>
    </row>
    <row r="34" spans="1:11" ht="12.75">
      <c r="A34" s="12" t="s">
        <v>34</v>
      </c>
      <c r="B34" s="13" t="s">
        <v>35</v>
      </c>
      <c r="C34" s="14">
        <f>C35+C36</f>
        <v>10853097.9</v>
      </c>
      <c r="D34" s="14">
        <f>D35+D36</f>
        <v>11956621</v>
      </c>
      <c r="E34" s="14">
        <f>E35+E36</f>
        <v>12798152.940000001</v>
      </c>
      <c r="F34" s="14">
        <f>F35+F36</f>
        <v>13119693.05</v>
      </c>
      <c r="G34" s="14">
        <f>G35+G36</f>
        <v>13183790.05</v>
      </c>
      <c r="H34" s="34">
        <f t="shared" si="1"/>
        <v>1.1016781669314897</v>
      </c>
      <c r="I34" s="34">
        <f t="shared" si="2"/>
        <v>1.0703820870461647</v>
      </c>
      <c r="J34" s="34">
        <f t="shared" si="3"/>
        <v>1.0251239465184887</v>
      </c>
      <c r="K34" s="34">
        <f t="shared" si="3"/>
        <v>1.0048855563735921</v>
      </c>
    </row>
    <row r="35" spans="1:11" ht="42.75" customHeight="1">
      <c r="A35" s="36" t="s">
        <v>91</v>
      </c>
      <c r="B35" s="45" t="s">
        <v>92</v>
      </c>
      <c r="C35" s="16">
        <v>5549471.03</v>
      </c>
      <c r="D35" s="16">
        <v>5875704</v>
      </c>
      <c r="E35" s="16">
        <v>6346200</v>
      </c>
      <c r="F35" s="16">
        <v>6409662</v>
      </c>
      <c r="G35" s="16">
        <v>6473759</v>
      </c>
      <c r="H35" s="35">
        <f t="shared" si="1"/>
        <v>1.05878631823401</v>
      </c>
      <c r="I35" s="35">
        <f t="shared" si="2"/>
        <v>1.0800748301820513</v>
      </c>
      <c r="J35" s="35">
        <f t="shared" si="3"/>
        <v>1.01</v>
      </c>
      <c r="K35" s="35">
        <f t="shared" si="3"/>
        <v>1.0100000592854974</v>
      </c>
    </row>
    <row r="36" spans="1:11" s="19" customFormat="1" ht="12.75">
      <c r="A36" s="38" t="s">
        <v>36</v>
      </c>
      <c r="B36" s="43" t="s">
        <v>37</v>
      </c>
      <c r="C36" s="40">
        <f>C37+C38</f>
        <v>5303626.87</v>
      </c>
      <c r="D36" s="40">
        <f>D37+D38</f>
        <v>6080917</v>
      </c>
      <c r="E36" s="40">
        <f>E37+E38</f>
        <v>6451952.94</v>
      </c>
      <c r="F36" s="40">
        <f>F37+F38</f>
        <v>6710031.05</v>
      </c>
      <c r="G36" s="40">
        <f>G37+G38</f>
        <v>6710031.05</v>
      </c>
      <c r="H36" s="41">
        <f t="shared" si="1"/>
        <v>1.1465582230900795</v>
      </c>
      <c r="I36" s="35">
        <f t="shared" si="2"/>
        <v>1.0610164453815107</v>
      </c>
      <c r="J36" s="41">
        <f t="shared" si="3"/>
        <v>1.039999998822062</v>
      </c>
      <c r="K36" s="41">
        <f t="shared" si="3"/>
        <v>1</v>
      </c>
    </row>
    <row r="37" spans="1:13" ht="38.25">
      <c r="A37" s="36" t="s">
        <v>79</v>
      </c>
      <c r="B37" s="18" t="s">
        <v>80</v>
      </c>
      <c r="C37" s="16">
        <v>5331765.94</v>
      </c>
      <c r="D37" s="16">
        <v>6080917</v>
      </c>
      <c r="E37" s="16">
        <v>6451952.94</v>
      </c>
      <c r="F37" s="16">
        <v>6710031.05</v>
      </c>
      <c r="G37" s="16">
        <v>6710031.05</v>
      </c>
      <c r="H37" s="35">
        <f t="shared" si="1"/>
        <v>1.140507116859672</v>
      </c>
      <c r="I37" s="35">
        <f t="shared" si="2"/>
        <v>1.0610164453815107</v>
      </c>
      <c r="J37" s="35">
        <f t="shared" si="3"/>
        <v>1.039999998822062</v>
      </c>
      <c r="K37" s="35">
        <f t="shared" si="3"/>
        <v>1</v>
      </c>
      <c r="M37" s="3"/>
    </row>
    <row r="38" spans="1:11" ht="38.25">
      <c r="A38" s="36" t="s">
        <v>81</v>
      </c>
      <c r="B38" s="18" t="s">
        <v>82</v>
      </c>
      <c r="C38" s="16">
        <v>-28139.07</v>
      </c>
      <c r="D38" s="16">
        <v>0</v>
      </c>
      <c r="E38" s="16">
        <v>0</v>
      </c>
      <c r="F38" s="16">
        <v>0</v>
      </c>
      <c r="G38" s="16">
        <v>0</v>
      </c>
      <c r="H38" s="35">
        <f t="shared" si="1"/>
        <v>0</v>
      </c>
      <c r="I38" s="35" t="s">
        <v>62</v>
      </c>
      <c r="J38" s="35" t="s">
        <v>62</v>
      </c>
      <c r="K38" s="35" t="s">
        <v>62</v>
      </c>
    </row>
    <row r="39" spans="1:11" ht="12.75">
      <c r="A39" s="12" t="s">
        <v>38</v>
      </c>
      <c r="B39" s="13" t="s">
        <v>39</v>
      </c>
      <c r="C39" s="14">
        <f>C40+C41</f>
        <v>10109785.7</v>
      </c>
      <c r="D39" s="14">
        <f>D40+D41</f>
        <v>10874785.7</v>
      </c>
      <c r="E39" s="14">
        <f>E40+E41</f>
        <v>10824604</v>
      </c>
      <c r="F39" s="14">
        <f>F40+F41</f>
        <v>11149042</v>
      </c>
      <c r="G39" s="14">
        <f>G40+G41</f>
        <v>11483213</v>
      </c>
      <c r="H39" s="34">
        <f t="shared" si="1"/>
        <v>1.0756692597351494</v>
      </c>
      <c r="I39" s="34">
        <f t="shared" si="2"/>
        <v>0.9953854998724252</v>
      </c>
      <c r="J39" s="34">
        <f t="shared" si="3"/>
        <v>1.0299722742744215</v>
      </c>
      <c r="K39" s="34">
        <f t="shared" si="3"/>
        <v>1.0299730685380861</v>
      </c>
    </row>
    <row r="40" spans="1:11" ht="38.25">
      <c r="A40" s="15" t="s">
        <v>40</v>
      </c>
      <c r="B40" s="18" t="s">
        <v>41</v>
      </c>
      <c r="C40" s="16">
        <v>10064785.7</v>
      </c>
      <c r="D40" s="16">
        <v>10864785.7</v>
      </c>
      <c r="E40" s="16">
        <v>10814604</v>
      </c>
      <c r="F40" s="16">
        <v>11139042</v>
      </c>
      <c r="G40" s="16">
        <v>11473213</v>
      </c>
      <c r="H40" s="35">
        <f t="shared" si="1"/>
        <v>1.079485050536148</v>
      </c>
      <c r="I40" s="35">
        <f t="shared" si="2"/>
        <v>0.9953812526647443</v>
      </c>
      <c r="J40" s="35">
        <f t="shared" si="3"/>
        <v>1.0299999889038933</v>
      </c>
      <c r="K40" s="35">
        <f t="shared" si="3"/>
        <v>1.029999976658675</v>
      </c>
    </row>
    <row r="41" spans="1:11" ht="38.25">
      <c r="A41" s="15" t="s">
        <v>42</v>
      </c>
      <c r="B41" s="18" t="s">
        <v>43</v>
      </c>
      <c r="C41" s="16">
        <v>45000</v>
      </c>
      <c r="D41" s="16">
        <v>10000</v>
      </c>
      <c r="E41" s="16">
        <v>10000</v>
      </c>
      <c r="F41" s="16">
        <v>10000</v>
      </c>
      <c r="G41" s="16">
        <v>10000</v>
      </c>
      <c r="H41" s="35">
        <f t="shared" si="1"/>
        <v>0.2222222222222222</v>
      </c>
      <c r="I41" s="35">
        <f t="shared" si="2"/>
        <v>1</v>
      </c>
      <c r="J41" s="35">
        <f t="shared" si="3"/>
        <v>1</v>
      </c>
      <c r="K41" s="35">
        <f t="shared" si="3"/>
        <v>1</v>
      </c>
    </row>
    <row r="42" spans="1:11" ht="13.5">
      <c r="A42" s="12"/>
      <c r="B42" s="20" t="s">
        <v>44</v>
      </c>
      <c r="C42" s="21">
        <f>C43+C50+C56+C61+C63+C87</f>
        <v>104007251.05</v>
      </c>
      <c r="D42" s="21">
        <f>D43+D50+D56+D61+D63+D87</f>
        <v>101665934.19</v>
      </c>
      <c r="E42" s="21">
        <f>E43+E50+E56+E61+E63+E87</f>
        <v>105505371.46999998</v>
      </c>
      <c r="F42" s="21">
        <f>F43+F50+F56+F61+F63+F87</f>
        <v>98818658.46000001</v>
      </c>
      <c r="G42" s="21">
        <f>G43+G50+G56+G61+G63+G87</f>
        <v>101584872.49</v>
      </c>
      <c r="H42" s="34">
        <f aca="true" t="shared" si="4" ref="H42:H57">D42/C42</f>
        <v>0.9774889073947888</v>
      </c>
      <c r="I42" s="34">
        <f>E42/D42</f>
        <v>1.0377652289391706</v>
      </c>
      <c r="J42" s="34">
        <f aca="true" t="shared" si="5" ref="J42:K48">F42/E42</f>
        <v>0.9366220608786604</v>
      </c>
      <c r="K42" s="34">
        <f t="shared" si="5"/>
        <v>1.0279928312437039</v>
      </c>
    </row>
    <row r="43" spans="1:11" ht="25.5">
      <c r="A43" s="22" t="s">
        <v>45</v>
      </c>
      <c r="B43" s="23" t="s">
        <v>7</v>
      </c>
      <c r="C43" s="14">
        <f>C44+C48+C49</f>
        <v>83137133.28</v>
      </c>
      <c r="D43" s="14">
        <f>D44+D48+D49</f>
        <v>85576966.62</v>
      </c>
      <c r="E43" s="14">
        <f>E44+E48+E49</f>
        <v>91097443.00999999</v>
      </c>
      <c r="F43" s="14">
        <f>F44+F48+F49</f>
        <v>94374372.05000001</v>
      </c>
      <c r="G43" s="14">
        <f>G44+G48+G49</f>
        <v>97899999.03999999</v>
      </c>
      <c r="H43" s="34">
        <f t="shared" si="4"/>
        <v>1.0293470948990124</v>
      </c>
      <c r="I43" s="34">
        <f>E43/D43</f>
        <v>1.0645089047677205</v>
      </c>
      <c r="J43" s="34">
        <f t="shared" si="5"/>
        <v>1.0359716906613976</v>
      </c>
      <c r="K43" s="34">
        <f t="shared" si="5"/>
        <v>1.037357885551091</v>
      </c>
    </row>
    <row r="44" spans="1:11" s="19" customFormat="1" ht="94.5" customHeight="1">
      <c r="A44" s="38" t="s">
        <v>8</v>
      </c>
      <c r="B44" s="46" t="s">
        <v>9</v>
      </c>
      <c r="C44" s="40">
        <f>C45+C46+C47</f>
        <v>16264955.36</v>
      </c>
      <c r="D44" s="40">
        <f>D45+D46+D47</f>
        <v>14540865.48</v>
      </c>
      <c r="E44" s="40">
        <f>E45+E46+E47</f>
        <v>16088261.41</v>
      </c>
      <c r="F44" s="40">
        <f>F45+F46+F47</f>
        <v>16410664.3</v>
      </c>
      <c r="G44" s="40">
        <f>G45+G46+G47</f>
        <v>16862507.32</v>
      </c>
      <c r="H44" s="41">
        <f t="shared" si="4"/>
        <v>0.8939997164554161</v>
      </c>
      <c r="I44" s="41">
        <f>E44/D44</f>
        <v>1.1064170445788348</v>
      </c>
      <c r="J44" s="41">
        <f t="shared" si="5"/>
        <v>1.0200396352212182</v>
      </c>
      <c r="K44" s="41">
        <f t="shared" si="5"/>
        <v>1.0275334996646053</v>
      </c>
    </row>
    <row r="45" spans="1:11" ht="76.5">
      <c r="A45" s="36" t="s">
        <v>83</v>
      </c>
      <c r="B45" s="44" t="s">
        <v>84</v>
      </c>
      <c r="C45" s="16">
        <v>8333124.52</v>
      </c>
      <c r="D45" s="16">
        <v>5956766.25</v>
      </c>
      <c r="E45" s="16">
        <v>6293603.64</v>
      </c>
      <c r="F45" s="16">
        <v>6676834.43</v>
      </c>
      <c r="G45" s="16">
        <v>7032907.81</v>
      </c>
      <c r="H45" s="35">
        <f t="shared" si="4"/>
        <v>0.7148298619207482</v>
      </c>
      <c r="I45" s="35">
        <f>E45/D45</f>
        <v>1.0565470216327524</v>
      </c>
      <c r="J45" s="35">
        <f t="shared" si="5"/>
        <v>1.0608921075938618</v>
      </c>
      <c r="K45" s="35">
        <f t="shared" si="5"/>
        <v>1.0533296704797874</v>
      </c>
    </row>
    <row r="46" spans="1:11" ht="76.5">
      <c r="A46" s="36" t="s">
        <v>85</v>
      </c>
      <c r="B46" s="44" t="s">
        <v>86</v>
      </c>
      <c r="C46" s="16">
        <v>2837168.28</v>
      </c>
      <c r="D46" s="16">
        <v>3134813.47</v>
      </c>
      <c r="E46" s="16">
        <v>3352562.44</v>
      </c>
      <c r="F46" s="16">
        <v>3355188.3</v>
      </c>
      <c r="G46" s="16">
        <v>3400395.83</v>
      </c>
      <c r="H46" s="35">
        <f t="shared" si="4"/>
        <v>1.1049092477517761</v>
      </c>
      <c r="I46" s="35">
        <f>E46/D46</f>
        <v>1.069461539604779</v>
      </c>
      <c r="J46" s="35">
        <f t="shared" si="5"/>
        <v>1.0007832397000784</v>
      </c>
      <c r="K46" s="35">
        <f t="shared" si="5"/>
        <v>1.0134739173953367</v>
      </c>
    </row>
    <row r="47" spans="1:11" ht="38.25">
      <c r="A47" s="36" t="s">
        <v>87</v>
      </c>
      <c r="B47" s="44" t="s">
        <v>88</v>
      </c>
      <c r="C47" s="16">
        <v>5094662.56</v>
      </c>
      <c r="D47" s="16">
        <v>5449285.76</v>
      </c>
      <c r="E47" s="16">
        <v>6442095.33</v>
      </c>
      <c r="F47" s="16">
        <v>6378641.57</v>
      </c>
      <c r="G47" s="16">
        <v>6429203.68</v>
      </c>
      <c r="H47" s="35">
        <f t="shared" si="4"/>
        <v>1.0696068082671997</v>
      </c>
      <c r="I47" s="35">
        <f aca="true" t="shared" si="6" ref="I47:I54">E47/D47</f>
        <v>1.1821907702634409</v>
      </c>
      <c r="J47" s="35">
        <f t="shared" si="5"/>
        <v>0.9901501364463665</v>
      </c>
      <c r="K47" s="35">
        <f t="shared" si="5"/>
        <v>1.0079267833824999</v>
      </c>
    </row>
    <row r="48" spans="1:11" ht="51">
      <c r="A48" s="36" t="s">
        <v>93</v>
      </c>
      <c r="B48" s="25" t="s">
        <v>94</v>
      </c>
      <c r="C48" s="16">
        <v>45873.82</v>
      </c>
      <c r="D48" s="16">
        <v>0</v>
      </c>
      <c r="E48" s="16">
        <v>103520</v>
      </c>
      <c r="F48" s="16">
        <v>107660.8</v>
      </c>
      <c r="G48" s="16">
        <v>113044</v>
      </c>
      <c r="H48" s="35">
        <f t="shared" si="4"/>
        <v>0</v>
      </c>
      <c r="I48" s="35" t="s">
        <v>62</v>
      </c>
      <c r="J48" s="35">
        <f t="shared" si="5"/>
        <v>1.04</v>
      </c>
      <c r="K48" s="35">
        <f t="shared" si="5"/>
        <v>1.0500014861490905</v>
      </c>
    </row>
    <row r="49" spans="1:11" ht="76.5">
      <c r="A49" s="36" t="s">
        <v>95</v>
      </c>
      <c r="B49" s="25" t="s">
        <v>96</v>
      </c>
      <c r="C49" s="16">
        <v>66826304.1</v>
      </c>
      <c r="D49" s="16">
        <v>71036101.14</v>
      </c>
      <c r="E49" s="16">
        <v>74905661.6</v>
      </c>
      <c r="F49" s="16">
        <v>77856046.95</v>
      </c>
      <c r="G49" s="16">
        <v>80924447.72</v>
      </c>
      <c r="H49" s="35">
        <f t="shared" si="4"/>
        <v>1.06299610754622</v>
      </c>
      <c r="I49" s="35">
        <f t="shared" si="6"/>
        <v>1.054473153761265</v>
      </c>
      <c r="J49" s="35">
        <f aca="true" t="shared" si="7" ref="J49:K57">F49/E49</f>
        <v>1.039388015364649</v>
      </c>
      <c r="K49" s="35">
        <f t="shared" si="7"/>
        <v>1.0394112068388286</v>
      </c>
    </row>
    <row r="50" spans="1:11" ht="12.75">
      <c r="A50" s="12" t="s">
        <v>26</v>
      </c>
      <c r="B50" s="24" t="s">
        <v>27</v>
      </c>
      <c r="C50" s="14">
        <f>C51</f>
        <v>2470884.0200000005</v>
      </c>
      <c r="D50" s="14">
        <f>D51</f>
        <v>1405319.6</v>
      </c>
      <c r="E50" s="14">
        <f>E51</f>
        <v>898970.1</v>
      </c>
      <c r="F50" s="14">
        <f>F51</f>
        <v>954706.25</v>
      </c>
      <c r="G50" s="14">
        <f>G51</f>
        <v>979528.6200000001</v>
      </c>
      <c r="H50" s="34">
        <f t="shared" si="4"/>
        <v>0.5687517457820622</v>
      </c>
      <c r="I50" s="34">
        <f t="shared" si="6"/>
        <v>0.6396908575102773</v>
      </c>
      <c r="J50" s="34">
        <f t="shared" si="7"/>
        <v>1.0620000042270594</v>
      </c>
      <c r="K50" s="34">
        <f t="shared" si="7"/>
        <v>1.0260000078558196</v>
      </c>
    </row>
    <row r="51" spans="1:11" s="19" customFormat="1" ht="25.5">
      <c r="A51" s="38" t="s">
        <v>28</v>
      </c>
      <c r="B51" s="47" t="s">
        <v>29</v>
      </c>
      <c r="C51" s="40">
        <f>C52+C53+C54+C55</f>
        <v>2470884.0200000005</v>
      </c>
      <c r="D51" s="40">
        <f>D52+D53+D54+D55</f>
        <v>1405319.6</v>
      </c>
      <c r="E51" s="40">
        <f>E52+E53+E54+E55</f>
        <v>898970.1</v>
      </c>
      <c r="F51" s="40">
        <f>F52+F53+F54+F55</f>
        <v>954706.25</v>
      </c>
      <c r="G51" s="40">
        <f>G52+G53+G54+G55</f>
        <v>979528.6200000001</v>
      </c>
      <c r="H51" s="41">
        <f t="shared" si="4"/>
        <v>0.5687517457820622</v>
      </c>
      <c r="I51" s="41">
        <f t="shared" si="6"/>
        <v>0.6396908575102773</v>
      </c>
      <c r="J51" s="41">
        <f t="shared" si="7"/>
        <v>1.0620000042270594</v>
      </c>
      <c r="K51" s="41">
        <f t="shared" si="7"/>
        <v>1.0260000078558196</v>
      </c>
    </row>
    <row r="52" spans="1:11" ht="25.5">
      <c r="A52" s="36" t="s">
        <v>97</v>
      </c>
      <c r="B52" s="18" t="s">
        <v>98</v>
      </c>
      <c r="C52" s="16">
        <v>487853.37</v>
      </c>
      <c r="D52" s="16">
        <v>760737.17</v>
      </c>
      <c r="E52" s="16">
        <v>343759.36</v>
      </c>
      <c r="F52" s="16">
        <v>365072.44</v>
      </c>
      <c r="G52" s="16">
        <v>374564.33</v>
      </c>
      <c r="H52" s="35">
        <f t="shared" si="4"/>
        <v>1.5593561852406597</v>
      </c>
      <c r="I52" s="35">
        <f t="shared" si="6"/>
        <v>0.4518766448601427</v>
      </c>
      <c r="J52" s="35">
        <f t="shared" si="7"/>
        <v>1.0619999990691162</v>
      </c>
      <c r="K52" s="35">
        <f t="shared" si="7"/>
        <v>1.0260000179690365</v>
      </c>
    </row>
    <row r="53" spans="1:11" ht="25.5">
      <c r="A53" s="36" t="s">
        <v>99</v>
      </c>
      <c r="B53" s="18" t="s">
        <v>100</v>
      </c>
      <c r="C53" s="16">
        <v>1598922.58</v>
      </c>
      <c r="D53" s="16">
        <v>442071.32</v>
      </c>
      <c r="E53" s="16">
        <v>418690.77</v>
      </c>
      <c r="F53" s="16">
        <v>444649.6</v>
      </c>
      <c r="G53" s="16">
        <v>456210.49</v>
      </c>
      <c r="H53" s="35">
        <f t="shared" si="4"/>
        <v>0.27648075368352104</v>
      </c>
      <c r="I53" s="35">
        <f t="shared" si="6"/>
        <v>0.947111362030905</v>
      </c>
      <c r="J53" s="35">
        <f t="shared" si="7"/>
        <v>1.0620000053977783</v>
      </c>
      <c r="K53" s="35">
        <f t="shared" si="7"/>
        <v>1.0260000008995849</v>
      </c>
    </row>
    <row r="54" spans="1:11" ht="18.75" customHeight="1">
      <c r="A54" s="36" t="s">
        <v>125</v>
      </c>
      <c r="B54" s="18" t="s">
        <v>126</v>
      </c>
      <c r="C54" s="16">
        <v>382574.39</v>
      </c>
      <c r="D54" s="16">
        <v>202511.11</v>
      </c>
      <c r="E54" s="16">
        <v>136519.97</v>
      </c>
      <c r="F54" s="16">
        <v>144984.21</v>
      </c>
      <c r="G54" s="16">
        <v>148753.8</v>
      </c>
      <c r="H54" s="35">
        <f t="shared" si="4"/>
        <v>0.5293378628924952</v>
      </c>
      <c r="I54" s="35">
        <f t="shared" si="6"/>
        <v>0.6741357054435186</v>
      </c>
      <c r="J54" s="35">
        <f>F54/E54</f>
        <v>1.0620000136243803</v>
      </c>
      <c r="K54" s="35">
        <f t="shared" si="7"/>
        <v>1.0260000037245436</v>
      </c>
    </row>
    <row r="55" spans="1:11" ht="18.75" customHeight="1">
      <c r="A55" s="36" t="s">
        <v>128</v>
      </c>
      <c r="B55" s="18" t="s">
        <v>129</v>
      </c>
      <c r="C55" s="16">
        <v>1533.68</v>
      </c>
      <c r="D55" s="16">
        <v>0</v>
      </c>
      <c r="E55" s="16">
        <v>0</v>
      </c>
      <c r="F55" s="16">
        <v>0</v>
      </c>
      <c r="G55" s="16">
        <v>0</v>
      </c>
      <c r="H55" s="35" t="s">
        <v>62</v>
      </c>
      <c r="I55" s="35" t="s">
        <v>62</v>
      </c>
      <c r="J55" s="35" t="s">
        <v>62</v>
      </c>
      <c r="K55" s="35" t="s">
        <v>62</v>
      </c>
    </row>
    <row r="56" spans="1:11" ht="25.5">
      <c r="A56" s="12" t="s">
        <v>25</v>
      </c>
      <c r="B56" s="24" t="s">
        <v>30</v>
      </c>
      <c r="C56" s="14">
        <f>C57+C58</f>
        <v>1147774.18</v>
      </c>
      <c r="D56" s="14">
        <f>D57+D58</f>
        <v>2076165.5799999998</v>
      </c>
      <c r="E56" s="14">
        <f>E57+E58</f>
        <v>877632.26</v>
      </c>
      <c r="F56" s="14">
        <f>F57+F58</f>
        <v>577971.01</v>
      </c>
      <c r="G56" s="14">
        <f>G57+G58</f>
        <v>577971.01</v>
      </c>
      <c r="H56" s="34">
        <f t="shared" si="4"/>
        <v>1.8088624192609037</v>
      </c>
      <c r="I56" s="34">
        <f aca="true" t="shared" si="8" ref="I56:I63">E56/D56</f>
        <v>0.42271785470983486</v>
      </c>
      <c r="J56" s="34">
        <f t="shared" si="7"/>
        <v>0.6585571615154621</v>
      </c>
      <c r="K56" s="34">
        <f t="shared" si="7"/>
        <v>1</v>
      </c>
    </row>
    <row r="57" spans="1:11" ht="25.5">
      <c r="A57" s="36" t="s">
        <v>101</v>
      </c>
      <c r="B57" s="25" t="s">
        <v>102</v>
      </c>
      <c r="C57" s="16">
        <v>123589.65</v>
      </c>
      <c r="D57" s="16">
        <v>120050</v>
      </c>
      <c r="E57" s="16">
        <v>216170.7</v>
      </c>
      <c r="F57" s="16">
        <v>68872</v>
      </c>
      <c r="G57" s="16">
        <v>68872</v>
      </c>
      <c r="H57" s="35">
        <f t="shared" si="4"/>
        <v>0.9713596567350098</v>
      </c>
      <c r="I57" s="35">
        <f t="shared" si="8"/>
        <v>1.8006722199083716</v>
      </c>
      <c r="J57" s="35">
        <f t="shared" si="7"/>
        <v>0.3186000692970879</v>
      </c>
      <c r="K57" s="35">
        <f t="shared" si="7"/>
        <v>1</v>
      </c>
    </row>
    <row r="58" spans="1:11" s="19" customFormat="1" ht="12.75">
      <c r="A58" s="38" t="s">
        <v>11</v>
      </c>
      <c r="B58" s="47" t="s">
        <v>10</v>
      </c>
      <c r="C58" s="40">
        <f>C59+C60</f>
        <v>1024184.5299999999</v>
      </c>
      <c r="D58" s="40">
        <f>D59+D60</f>
        <v>1956115.5799999998</v>
      </c>
      <c r="E58" s="40">
        <f>E59+E60</f>
        <v>661461.56</v>
      </c>
      <c r="F58" s="40">
        <f>F59+F60</f>
        <v>509099.01</v>
      </c>
      <c r="G58" s="40">
        <f>G59+G60</f>
        <v>509099.01</v>
      </c>
      <c r="H58" s="41">
        <f aca="true" t="shared" si="9" ref="H58:H64">D58/C58</f>
        <v>1.909924942920198</v>
      </c>
      <c r="I58" s="41">
        <f t="shared" si="8"/>
        <v>0.3381505503882343</v>
      </c>
      <c r="J58" s="41">
        <f aca="true" t="shared" si="10" ref="J58:K63">F58/E58</f>
        <v>0.7696577409577663</v>
      </c>
      <c r="K58" s="41">
        <f t="shared" si="10"/>
        <v>1</v>
      </c>
    </row>
    <row r="59" spans="1:11" ht="38.25">
      <c r="A59" s="36" t="s">
        <v>103</v>
      </c>
      <c r="B59" s="25" t="s">
        <v>104</v>
      </c>
      <c r="C59" s="16">
        <v>259473.96</v>
      </c>
      <c r="D59" s="16">
        <v>303452.44</v>
      </c>
      <c r="E59" s="16">
        <v>91482.44</v>
      </c>
      <c r="F59" s="16">
        <v>90035.37</v>
      </c>
      <c r="G59" s="16">
        <v>90035.37</v>
      </c>
      <c r="H59" s="35">
        <f t="shared" si="9"/>
        <v>1.1694909192429175</v>
      </c>
      <c r="I59" s="35">
        <f t="shared" si="8"/>
        <v>0.3014720857080602</v>
      </c>
      <c r="J59" s="35">
        <f t="shared" si="10"/>
        <v>0.984181991647796</v>
      </c>
      <c r="K59" s="35">
        <f t="shared" si="10"/>
        <v>1</v>
      </c>
    </row>
    <row r="60" spans="1:11" ht="25.5">
      <c r="A60" s="36" t="s">
        <v>105</v>
      </c>
      <c r="B60" s="25" t="s">
        <v>106</v>
      </c>
      <c r="C60" s="16">
        <v>764710.57</v>
      </c>
      <c r="D60" s="16">
        <v>1652663.14</v>
      </c>
      <c r="E60" s="16">
        <v>569979.12</v>
      </c>
      <c r="F60" s="16">
        <v>419063.64</v>
      </c>
      <c r="G60" s="16">
        <v>419063.64</v>
      </c>
      <c r="H60" s="35">
        <f t="shared" si="9"/>
        <v>2.161161627463839</v>
      </c>
      <c r="I60" s="35">
        <f t="shared" si="8"/>
        <v>0.34488523777446867</v>
      </c>
      <c r="J60" s="35">
        <f t="shared" si="10"/>
        <v>0.735226300921339</v>
      </c>
      <c r="K60" s="35">
        <f t="shared" si="10"/>
        <v>1</v>
      </c>
    </row>
    <row r="61" spans="1:11" ht="25.5">
      <c r="A61" s="12" t="s">
        <v>31</v>
      </c>
      <c r="B61" s="24" t="s">
        <v>32</v>
      </c>
      <c r="C61" s="14">
        <f>C62</f>
        <v>11021602.52</v>
      </c>
      <c r="D61" s="14">
        <f>D62</f>
        <v>8251331.35</v>
      </c>
      <c r="E61" s="14">
        <f>E62</f>
        <v>8161080.41</v>
      </c>
      <c r="F61" s="14">
        <f>F62</f>
        <v>2079939.94</v>
      </c>
      <c r="G61" s="14">
        <f>G62</f>
        <v>1295704.61</v>
      </c>
      <c r="H61" s="34">
        <f t="shared" si="9"/>
        <v>0.7486507824090902</v>
      </c>
      <c r="I61" s="34">
        <f t="shared" si="8"/>
        <v>0.9890622572077414</v>
      </c>
      <c r="J61" s="34">
        <f t="shared" si="10"/>
        <v>0.2548608561007917</v>
      </c>
      <c r="K61" s="34">
        <f t="shared" si="10"/>
        <v>0.6229528964187303</v>
      </c>
    </row>
    <row r="62" spans="1:11" ht="89.25">
      <c r="A62" s="36" t="s">
        <v>107</v>
      </c>
      <c r="B62" s="18" t="s">
        <v>108</v>
      </c>
      <c r="C62" s="16">
        <v>11021602.52</v>
      </c>
      <c r="D62" s="16">
        <v>8251331.35</v>
      </c>
      <c r="E62" s="16">
        <v>8161080.41</v>
      </c>
      <c r="F62" s="16">
        <v>2079939.94</v>
      </c>
      <c r="G62" s="16">
        <v>1295704.61</v>
      </c>
      <c r="H62" s="35">
        <f t="shared" si="9"/>
        <v>0.7486507824090902</v>
      </c>
      <c r="I62" s="35">
        <f t="shared" si="8"/>
        <v>0.9890622572077414</v>
      </c>
      <c r="J62" s="35">
        <f t="shared" si="10"/>
        <v>0.2548608561007917</v>
      </c>
      <c r="K62" s="35">
        <f t="shared" si="10"/>
        <v>0.6229528964187303</v>
      </c>
    </row>
    <row r="63" spans="1:11" ht="12.75">
      <c r="A63" s="7" t="s">
        <v>33</v>
      </c>
      <c r="B63" s="26" t="s">
        <v>1</v>
      </c>
      <c r="C63" s="9">
        <f>C65+C66+C67+C69+C70+C72+C73+C74+C75+C76+C77+C78+C79+C80+C82+C83+C84+C85+C81+C68+C71+C86</f>
        <v>6254400.19</v>
      </c>
      <c r="D63" s="9">
        <f>D65+D66+D67+D69+D70+D72+D73+D74+D75+D76+D77+D78+D79+D80+D82+D83+D84+D85+D81+D68+D71+D86</f>
        <v>3926551.04</v>
      </c>
      <c r="E63" s="9">
        <f>E65+E66+E67+E69+E70+E72+E73+E74+E75+E76+E77+E78+E79+E80+E82+E83+E84+E85+E81+E68+E71+E86</f>
        <v>4470245.69</v>
      </c>
      <c r="F63" s="9">
        <f>F65+F66+F67+F69+F70+F72+F73+F74+F75+F76+F77+F78+F79+F80+F82+F83+F84+F85+F81+F68+F71+F86</f>
        <v>831669.21</v>
      </c>
      <c r="G63" s="9">
        <f>G65+G66+G67+G69+G70+G72+G73+G74+G75+G76+G77+G78+G79+G80+G82+G83+G84+G85+G81+G68+G71+G86</f>
        <v>831669.21</v>
      </c>
      <c r="H63" s="34">
        <f t="shared" si="9"/>
        <v>0.6278061717697664</v>
      </c>
      <c r="I63" s="34">
        <f t="shared" si="8"/>
        <v>1.138466212322558</v>
      </c>
      <c r="J63" s="34">
        <f t="shared" si="10"/>
        <v>0.18604552583327919</v>
      </c>
      <c r="K63" s="34">
        <f t="shared" si="10"/>
        <v>1</v>
      </c>
    </row>
    <row r="64" spans="1:11" ht="38.25" hidden="1">
      <c r="A64" s="4" t="s">
        <v>109</v>
      </c>
      <c r="B64" s="27" t="s">
        <v>110</v>
      </c>
      <c r="C64" s="28">
        <v>2740251.36</v>
      </c>
      <c r="D64" s="28">
        <v>0</v>
      </c>
      <c r="E64" s="28">
        <v>0</v>
      </c>
      <c r="F64" s="28">
        <v>0</v>
      </c>
      <c r="G64" s="28">
        <v>0</v>
      </c>
      <c r="H64" s="35">
        <f t="shared" si="9"/>
        <v>0</v>
      </c>
      <c r="I64" s="35" t="e">
        <f aca="true" t="shared" si="11" ref="I64:K82">E64/D64</f>
        <v>#DIV/0!</v>
      </c>
      <c r="J64" s="35" t="e">
        <f t="shared" si="11"/>
        <v>#DIV/0!</v>
      </c>
      <c r="K64" s="35" t="e">
        <f t="shared" si="11"/>
        <v>#DIV/0!</v>
      </c>
    </row>
    <row r="65" spans="1:11" ht="76.5">
      <c r="A65" s="4" t="s">
        <v>170</v>
      </c>
      <c r="B65" s="27" t="s">
        <v>169</v>
      </c>
      <c r="C65" s="28">
        <v>23148.3</v>
      </c>
      <c r="D65" s="28">
        <v>183670</v>
      </c>
      <c r="E65" s="28">
        <v>121715</v>
      </c>
      <c r="F65" s="28">
        <v>121715</v>
      </c>
      <c r="G65" s="28">
        <v>121715</v>
      </c>
      <c r="H65" s="35">
        <f>D65/C65</f>
        <v>7.93449194973281</v>
      </c>
      <c r="I65" s="35">
        <f>E65/D65</f>
        <v>0.6626830729024882</v>
      </c>
      <c r="J65" s="35">
        <f t="shared" si="11"/>
        <v>1</v>
      </c>
      <c r="K65" s="35">
        <f t="shared" si="11"/>
        <v>1</v>
      </c>
    </row>
    <row r="66" spans="1:11" ht="102">
      <c r="A66" s="4" t="s">
        <v>171</v>
      </c>
      <c r="B66" s="27" t="s">
        <v>210</v>
      </c>
      <c r="C66" s="28">
        <v>17819.43</v>
      </c>
      <c r="D66" s="28">
        <v>68500</v>
      </c>
      <c r="E66" s="28">
        <v>43738</v>
      </c>
      <c r="F66" s="28">
        <v>43738</v>
      </c>
      <c r="G66" s="28">
        <v>43738</v>
      </c>
      <c r="H66" s="35">
        <f aca="true" t="shared" si="12" ref="H66:H88">D66/C66</f>
        <v>3.8441184706805998</v>
      </c>
      <c r="I66" s="35">
        <f aca="true" t="shared" si="13" ref="I66:I89">E66/D66</f>
        <v>0.6385109489051095</v>
      </c>
      <c r="J66" s="35">
        <f t="shared" si="11"/>
        <v>1</v>
      </c>
      <c r="K66" s="35">
        <f t="shared" si="11"/>
        <v>1</v>
      </c>
    </row>
    <row r="67" spans="1:11" ht="76.5">
      <c r="A67" s="4" t="s">
        <v>172</v>
      </c>
      <c r="B67" s="27" t="s">
        <v>173</v>
      </c>
      <c r="C67" s="28">
        <v>4754.16</v>
      </c>
      <c r="D67" s="28">
        <v>7431</v>
      </c>
      <c r="E67" s="28">
        <v>5556</v>
      </c>
      <c r="F67" s="28">
        <v>5556</v>
      </c>
      <c r="G67" s="28">
        <v>5556</v>
      </c>
      <c r="H67" s="35">
        <f t="shared" si="12"/>
        <v>1.5630521480135293</v>
      </c>
      <c r="I67" s="35">
        <f t="shared" si="13"/>
        <v>0.7476786435203876</v>
      </c>
      <c r="J67" s="35">
        <f t="shared" si="11"/>
        <v>1</v>
      </c>
      <c r="K67" s="35">
        <f t="shared" si="11"/>
        <v>1</v>
      </c>
    </row>
    <row r="68" spans="1:11" ht="76.5">
      <c r="A68" s="4" t="s">
        <v>226</v>
      </c>
      <c r="B68" s="27" t="s">
        <v>227</v>
      </c>
      <c r="C68" s="28">
        <v>66000</v>
      </c>
      <c r="D68" s="28">
        <v>20000</v>
      </c>
      <c r="E68" s="28">
        <v>44000</v>
      </c>
      <c r="F68" s="28">
        <v>44000</v>
      </c>
      <c r="G68" s="28">
        <v>44000</v>
      </c>
      <c r="H68" s="35">
        <f t="shared" si="12"/>
        <v>0.30303030303030304</v>
      </c>
      <c r="I68" s="35">
        <f t="shared" si="13"/>
        <v>2.2</v>
      </c>
      <c r="J68" s="35">
        <f t="shared" si="11"/>
        <v>1</v>
      </c>
      <c r="K68" s="35">
        <f t="shared" si="11"/>
        <v>1</v>
      </c>
    </row>
    <row r="69" spans="1:11" ht="89.25">
      <c r="A69" s="4" t="s">
        <v>174</v>
      </c>
      <c r="B69" s="27" t="s">
        <v>211</v>
      </c>
      <c r="C69" s="28">
        <v>2090.17</v>
      </c>
      <c r="D69" s="28">
        <v>21550</v>
      </c>
      <c r="E69" s="28">
        <v>28435</v>
      </c>
      <c r="F69" s="28">
        <v>28435</v>
      </c>
      <c r="G69" s="28">
        <v>28435</v>
      </c>
      <c r="H69" s="35">
        <f t="shared" si="12"/>
        <v>10.3101661587335</v>
      </c>
      <c r="I69" s="35">
        <f t="shared" si="13"/>
        <v>1.319489559164733</v>
      </c>
      <c r="J69" s="35">
        <f t="shared" si="11"/>
        <v>1</v>
      </c>
      <c r="K69" s="35">
        <f t="shared" si="11"/>
        <v>1</v>
      </c>
    </row>
    <row r="70" spans="1:11" ht="89.25">
      <c r="A70" s="4" t="s">
        <v>175</v>
      </c>
      <c r="B70" s="27" t="s">
        <v>176</v>
      </c>
      <c r="C70" s="28">
        <v>0</v>
      </c>
      <c r="D70" s="28">
        <v>0</v>
      </c>
      <c r="E70" s="28">
        <v>3333</v>
      </c>
      <c r="F70" s="28">
        <v>3333</v>
      </c>
      <c r="G70" s="28">
        <v>3333</v>
      </c>
      <c r="H70" s="35" t="s">
        <v>62</v>
      </c>
      <c r="I70" s="35" t="s">
        <v>62</v>
      </c>
      <c r="J70" s="35">
        <f t="shared" si="11"/>
        <v>1</v>
      </c>
      <c r="K70" s="35">
        <f t="shared" si="11"/>
        <v>1</v>
      </c>
    </row>
    <row r="71" spans="1:11" ht="89.25">
      <c r="A71" s="4" t="s">
        <v>237</v>
      </c>
      <c r="B71" s="27" t="s">
        <v>238</v>
      </c>
      <c r="C71" s="28">
        <v>0</v>
      </c>
      <c r="D71" s="28">
        <v>1500</v>
      </c>
      <c r="E71" s="28">
        <v>0</v>
      </c>
      <c r="F71" s="28">
        <v>0</v>
      </c>
      <c r="G71" s="28">
        <v>0</v>
      </c>
      <c r="H71" s="35" t="s">
        <v>62</v>
      </c>
      <c r="I71" s="35">
        <f>E71/D71</f>
        <v>0</v>
      </c>
      <c r="J71" s="35" t="s">
        <v>62</v>
      </c>
      <c r="K71" s="35" t="s">
        <v>62</v>
      </c>
    </row>
    <row r="72" spans="1:11" ht="76.5">
      <c r="A72" s="4" t="s">
        <v>224</v>
      </c>
      <c r="B72" s="27" t="s">
        <v>225</v>
      </c>
      <c r="C72" s="28">
        <v>1500</v>
      </c>
      <c r="D72" s="28">
        <v>0</v>
      </c>
      <c r="E72" s="28">
        <v>500</v>
      </c>
      <c r="F72" s="28">
        <v>500</v>
      </c>
      <c r="G72" s="28">
        <v>500</v>
      </c>
      <c r="H72" s="35" t="s">
        <v>62</v>
      </c>
      <c r="I72" s="35" t="s">
        <v>62</v>
      </c>
      <c r="J72" s="35">
        <f t="shared" si="11"/>
        <v>1</v>
      </c>
      <c r="K72" s="35">
        <f t="shared" si="11"/>
        <v>1</v>
      </c>
    </row>
    <row r="73" spans="1:11" ht="102">
      <c r="A73" s="4" t="s">
        <v>177</v>
      </c>
      <c r="B73" s="27" t="s">
        <v>178</v>
      </c>
      <c r="C73" s="28">
        <v>76750</v>
      </c>
      <c r="D73" s="28">
        <v>13160</v>
      </c>
      <c r="E73" s="28">
        <v>47857</v>
      </c>
      <c r="F73" s="28">
        <v>47857</v>
      </c>
      <c r="G73" s="28">
        <v>47857</v>
      </c>
      <c r="H73" s="35">
        <f t="shared" si="12"/>
        <v>0.1714657980456026</v>
      </c>
      <c r="I73" s="35">
        <f t="shared" si="13"/>
        <v>3.6365501519756838</v>
      </c>
      <c r="J73" s="35">
        <f t="shared" si="11"/>
        <v>1</v>
      </c>
      <c r="K73" s="35">
        <f t="shared" si="11"/>
        <v>1</v>
      </c>
    </row>
    <row r="74" spans="1:11" ht="140.25">
      <c r="A74" s="4" t="s">
        <v>179</v>
      </c>
      <c r="B74" s="27" t="s">
        <v>212</v>
      </c>
      <c r="C74" s="28">
        <v>1410.11</v>
      </c>
      <c r="D74" s="28">
        <v>6200</v>
      </c>
      <c r="E74" s="28">
        <v>3704</v>
      </c>
      <c r="F74" s="28">
        <v>3704</v>
      </c>
      <c r="G74" s="28">
        <v>3704</v>
      </c>
      <c r="H74" s="35">
        <f t="shared" si="12"/>
        <v>4.396820106232847</v>
      </c>
      <c r="I74" s="35">
        <f t="shared" si="13"/>
        <v>0.5974193548387097</v>
      </c>
      <c r="J74" s="35">
        <f t="shared" si="11"/>
        <v>1</v>
      </c>
      <c r="K74" s="35">
        <f t="shared" si="11"/>
        <v>1</v>
      </c>
    </row>
    <row r="75" spans="1:11" ht="89.25">
      <c r="A75" s="4" t="s">
        <v>180</v>
      </c>
      <c r="B75" s="27" t="s">
        <v>213</v>
      </c>
      <c r="C75" s="28">
        <v>6812.26</v>
      </c>
      <c r="D75" s="28">
        <v>10190</v>
      </c>
      <c r="E75" s="28">
        <v>6418</v>
      </c>
      <c r="F75" s="28">
        <v>6418</v>
      </c>
      <c r="G75" s="28">
        <v>6418</v>
      </c>
      <c r="H75" s="35">
        <f t="shared" si="12"/>
        <v>1.4958325137325938</v>
      </c>
      <c r="I75" s="35">
        <f t="shared" si="13"/>
        <v>0.6298331697742885</v>
      </c>
      <c r="J75" s="35">
        <f t="shared" si="11"/>
        <v>1</v>
      </c>
      <c r="K75" s="35">
        <f t="shared" si="11"/>
        <v>1</v>
      </c>
    </row>
    <row r="76" spans="1:11" ht="114.75">
      <c r="A76" s="4" t="s">
        <v>181</v>
      </c>
      <c r="B76" s="27" t="s">
        <v>214</v>
      </c>
      <c r="C76" s="28">
        <v>0</v>
      </c>
      <c r="D76" s="28">
        <v>0</v>
      </c>
      <c r="E76" s="28">
        <v>167</v>
      </c>
      <c r="F76" s="28">
        <v>167</v>
      </c>
      <c r="G76" s="28">
        <v>167</v>
      </c>
      <c r="H76" s="35" t="s">
        <v>62</v>
      </c>
      <c r="I76" s="35" t="s">
        <v>62</v>
      </c>
      <c r="J76" s="35">
        <f t="shared" si="11"/>
        <v>1</v>
      </c>
      <c r="K76" s="35">
        <f t="shared" si="11"/>
        <v>1</v>
      </c>
    </row>
    <row r="77" spans="1:11" ht="108" customHeight="1">
      <c r="A77" s="4" t="s">
        <v>182</v>
      </c>
      <c r="B77" s="27" t="s">
        <v>215</v>
      </c>
      <c r="C77" s="28">
        <v>322303.96</v>
      </c>
      <c r="D77" s="28">
        <v>183269</v>
      </c>
      <c r="E77" s="28">
        <v>260075</v>
      </c>
      <c r="F77" s="28">
        <v>260075</v>
      </c>
      <c r="G77" s="28">
        <v>260075</v>
      </c>
      <c r="H77" s="35">
        <f t="shared" si="12"/>
        <v>0.5686216204107452</v>
      </c>
      <c r="I77" s="35">
        <f t="shared" si="13"/>
        <v>1.4190888802798072</v>
      </c>
      <c r="J77" s="35">
        <f t="shared" si="11"/>
        <v>1</v>
      </c>
      <c r="K77" s="35">
        <f t="shared" si="11"/>
        <v>1</v>
      </c>
    </row>
    <row r="78" spans="1:11" ht="76.5" hidden="1">
      <c r="A78" s="4" t="s">
        <v>183</v>
      </c>
      <c r="B78" s="27" t="s">
        <v>216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35" t="e">
        <f t="shared" si="12"/>
        <v>#DIV/0!</v>
      </c>
      <c r="I78" s="35" t="e">
        <f t="shared" si="13"/>
        <v>#DIV/0!</v>
      </c>
      <c r="J78" s="35" t="e">
        <f t="shared" si="11"/>
        <v>#DIV/0!</v>
      </c>
      <c r="K78" s="35" t="e">
        <f t="shared" si="11"/>
        <v>#DIV/0!</v>
      </c>
    </row>
    <row r="79" spans="1:11" ht="89.25">
      <c r="A79" s="4" t="s">
        <v>184</v>
      </c>
      <c r="B79" s="27" t="s">
        <v>185</v>
      </c>
      <c r="C79" s="28">
        <v>93955.6</v>
      </c>
      <c r="D79" s="28">
        <v>252770</v>
      </c>
      <c r="E79" s="28">
        <v>194750</v>
      </c>
      <c r="F79" s="28">
        <v>194750</v>
      </c>
      <c r="G79" s="28">
        <v>194750</v>
      </c>
      <c r="H79" s="35">
        <f t="shared" si="12"/>
        <v>2.69031329691897</v>
      </c>
      <c r="I79" s="35">
        <f t="shared" si="13"/>
        <v>0.770463267001622</v>
      </c>
      <c r="J79" s="35">
        <f t="shared" si="11"/>
        <v>1</v>
      </c>
      <c r="K79" s="35">
        <f t="shared" si="11"/>
        <v>1</v>
      </c>
    </row>
    <row r="80" spans="1:11" ht="140.25">
      <c r="A80" s="4" t="s">
        <v>186</v>
      </c>
      <c r="B80" s="27" t="s">
        <v>217</v>
      </c>
      <c r="C80" s="28">
        <v>39500</v>
      </c>
      <c r="D80" s="28">
        <v>0</v>
      </c>
      <c r="E80" s="28">
        <v>0</v>
      </c>
      <c r="F80" s="28">
        <v>0</v>
      </c>
      <c r="G80" s="28">
        <v>0</v>
      </c>
      <c r="H80" s="35">
        <f t="shared" si="12"/>
        <v>0</v>
      </c>
      <c r="I80" s="35" t="s">
        <v>62</v>
      </c>
      <c r="J80" s="35" t="s">
        <v>62</v>
      </c>
      <c r="K80" s="35" t="s">
        <v>62</v>
      </c>
    </row>
    <row r="81" spans="1:11" ht="51">
      <c r="A81" s="4" t="s">
        <v>193</v>
      </c>
      <c r="B81" s="27" t="s">
        <v>194</v>
      </c>
      <c r="C81" s="28">
        <v>114816.36</v>
      </c>
      <c r="D81" s="28">
        <v>470000</v>
      </c>
      <c r="E81" s="28">
        <v>55000</v>
      </c>
      <c r="F81" s="28">
        <v>55000</v>
      </c>
      <c r="G81" s="28">
        <v>55000</v>
      </c>
      <c r="H81" s="35">
        <f t="shared" si="12"/>
        <v>4.093493296599892</v>
      </c>
      <c r="I81" s="35">
        <f t="shared" si="13"/>
        <v>0.11702127659574468</v>
      </c>
      <c r="J81" s="35">
        <f t="shared" si="11"/>
        <v>1</v>
      </c>
      <c r="K81" s="35">
        <f t="shared" si="11"/>
        <v>1</v>
      </c>
    </row>
    <row r="82" spans="1:11" ht="76.5">
      <c r="A82" s="4" t="s">
        <v>187</v>
      </c>
      <c r="B82" s="27" t="s">
        <v>188</v>
      </c>
      <c r="C82" s="28">
        <v>3492438.79</v>
      </c>
      <c r="D82" s="28">
        <v>475000</v>
      </c>
      <c r="E82" s="28">
        <v>1342722.21</v>
      </c>
      <c r="F82" s="28">
        <v>0</v>
      </c>
      <c r="G82" s="28">
        <v>0</v>
      </c>
      <c r="H82" s="35">
        <f t="shared" si="12"/>
        <v>0.13600811025237752</v>
      </c>
      <c r="I82" s="35">
        <f t="shared" si="13"/>
        <v>2.8267835999999997</v>
      </c>
      <c r="J82" s="35">
        <f aca="true" t="shared" si="14" ref="J82:K84">F82/E82</f>
        <v>0</v>
      </c>
      <c r="K82" s="35" t="s">
        <v>62</v>
      </c>
    </row>
    <row r="83" spans="1:11" ht="76.5">
      <c r="A83" s="4" t="s">
        <v>189</v>
      </c>
      <c r="B83" s="27" t="s">
        <v>190</v>
      </c>
      <c r="C83" s="28">
        <v>1565875.53</v>
      </c>
      <c r="D83" s="28">
        <v>1124014.92</v>
      </c>
      <c r="E83" s="28">
        <v>1787264.91</v>
      </c>
      <c r="F83" s="28">
        <v>16421.21</v>
      </c>
      <c r="G83" s="28">
        <v>16421.21</v>
      </c>
      <c r="H83" s="35">
        <f t="shared" si="12"/>
        <v>0.7178188166718461</v>
      </c>
      <c r="I83" s="35">
        <f t="shared" si="13"/>
        <v>1.5900722296462044</v>
      </c>
      <c r="J83" s="35">
        <f t="shared" si="14"/>
        <v>0.009187899291325538</v>
      </c>
      <c r="K83" s="35">
        <f t="shared" si="14"/>
        <v>1</v>
      </c>
    </row>
    <row r="84" spans="1:11" ht="63.75">
      <c r="A84" s="4" t="s">
        <v>191</v>
      </c>
      <c r="B84" s="27" t="s">
        <v>219</v>
      </c>
      <c r="C84" s="28">
        <v>422244.3</v>
      </c>
      <c r="D84" s="28">
        <v>992076.12</v>
      </c>
      <c r="E84" s="28">
        <v>525010.57</v>
      </c>
      <c r="F84" s="28">
        <v>0</v>
      </c>
      <c r="G84" s="28">
        <v>0</v>
      </c>
      <c r="H84" s="35">
        <f t="shared" si="12"/>
        <v>2.3495311126757663</v>
      </c>
      <c r="I84" s="35">
        <f t="shared" si="13"/>
        <v>0.5292039183444915</v>
      </c>
      <c r="J84" s="35">
        <f t="shared" si="14"/>
        <v>0</v>
      </c>
      <c r="K84" s="35" t="s">
        <v>62</v>
      </c>
    </row>
    <row r="85" spans="1:11" ht="76.5">
      <c r="A85" s="4" t="s">
        <v>192</v>
      </c>
      <c r="B85" s="27" t="s">
        <v>218</v>
      </c>
      <c r="C85" s="28">
        <v>2981.22</v>
      </c>
      <c r="D85" s="28">
        <v>6150</v>
      </c>
      <c r="E85" s="28">
        <v>0</v>
      </c>
      <c r="F85" s="28">
        <v>0</v>
      </c>
      <c r="G85" s="28">
        <v>0</v>
      </c>
      <c r="H85" s="35">
        <f t="shared" si="12"/>
        <v>2.062913840642422</v>
      </c>
      <c r="I85" s="35">
        <f t="shared" si="13"/>
        <v>0</v>
      </c>
      <c r="J85" s="35" t="s">
        <v>62</v>
      </c>
      <c r="K85" s="35" t="s">
        <v>62</v>
      </c>
    </row>
    <row r="86" spans="1:11" ht="102">
      <c r="A86" s="4" t="s">
        <v>239</v>
      </c>
      <c r="B86" s="27" t="s">
        <v>240</v>
      </c>
      <c r="C86" s="28">
        <v>0</v>
      </c>
      <c r="D86" s="28">
        <v>91070</v>
      </c>
      <c r="E86" s="28">
        <v>0</v>
      </c>
      <c r="F86" s="28">
        <v>0</v>
      </c>
      <c r="G86" s="28">
        <v>0</v>
      </c>
      <c r="H86" s="35" t="s">
        <v>62</v>
      </c>
      <c r="I86" s="35">
        <f t="shared" si="13"/>
        <v>0</v>
      </c>
      <c r="J86" s="35" t="s">
        <v>62</v>
      </c>
      <c r="K86" s="35" t="s">
        <v>62</v>
      </c>
    </row>
    <row r="87" spans="1:11" s="32" customFormat="1" ht="12.75">
      <c r="A87" s="12" t="s">
        <v>56</v>
      </c>
      <c r="B87" s="24" t="s">
        <v>57</v>
      </c>
      <c r="C87" s="9">
        <f>C88+C89</f>
        <v>-24543.14</v>
      </c>
      <c r="D87" s="9">
        <f>D88+D89</f>
        <v>429600</v>
      </c>
      <c r="E87" s="9">
        <f>E88+E89</f>
        <v>0</v>
      </c>
      <c r="F87" s="9">
        <f>F88+F89</f>
        <v>0</v>
      </c>
      <c r="G87" s="9">
        <f>G88+G89</f>
        <v>0</v>
      </c>
      <c r="H87" s="34">
        <f t="shared" si="12"/>
        <v>-17.50387277259552</v>
      </c>
      <c r="I87" s="34">
        <f t="shared" si="13"/>
        <v>0</v>
      </c>
      <c r="J87" s="34" t="s">
        <v>62</v>
      </c>
      <c r="K87" s="34" t="s">
        <v>62</v>
      </c>
    </row>
    <row r="88" spans="1:11" ht="25.5">
      <c r="A88" s="15" t="s">
        <v>111</v>
      </c>
      <c r="B88" s="25" t="s">
        <v>112</v>
      </c>
      <c r="C88" s="28">
        <v>-24543.14</v>
      </c>
      <c r="D88" s="28">
        <v>0</v>
      </c>
      <c r="E88" s="28">
        <v>0</v>
      </c>
      <c r="F88" s="28">
        <v>0</v>
      </c>
      <c r="G88" s="28">
        <v>0</v>
      </c>
      <c r="H88" s="35">
        <f t="shared" si="12"/>
        <v>0</v>
      </c>
      <c r="I88" s="35" t="s">
        <v>62</v>
      </c>
      <c r="J88" s="35" t="s">
        <v>62</v>
      </c>
      <c r="K88" s="35" t="s">
        <v>62</v>
      </c>
    </row>
    <row r="89" spans="1:11" ht="25.5">
      <c r="A89" s="15" t="s">
        <v>241</v>
      </c>
      <c r="B89" s="25" t="s">
        <v>242</v>
      </c>
      <c r="C89" s="28">
        <v>0</v>
      </c>
      <c r="D89" s="28">
        <v>429600</v>
      </c>
      <c r="E89" s="28">
        <v>0</v>
      </c>
      <c r="F89" s="28">
        <v>0</v>
      </c>
      <c r="G89" s="28">
        <v>0</v>
      </c>
      <c r="H89" s="35" t="s">
        <v>62</v>
      </c>
      <c r="I89" s="35">
        <f t="shared" si="13"/>
        <v>0</v>
      </c>
      <c r="J89" s="35" t="s">
        <v>62</v>
      </c>
      <c r="K89" s="35" t="s">
        <v>62</v>
      </c>
    </row>
    <row r="90" spans="1:11" ht="17.25" customHeight="1">
      <c r="A90" s="7" t="s">
        <v>2</v>
      </c>
      <c r="B90" s="29" t="s">
        <v>3</v>
      </c>
      <c r="C90" s="9">
        <f>C91+C124+C125+C122</f>
        <v>2481936601.3900003</v>
      </c>
      <c r="D90" s="9">
        <f>D91+D124+D125+D122</f>
        <v>2736452471.51</v>
      </c>
      <c r="E90" s="9">
        <f>E91+E124+E125+E122</f>
        <v>2458470289.16</v>
      </c>
      <c r="F90" s="9">
        <f>F91+F124+F125+F122</f>
        <v>2326824317.06</v>
      </c>
      <c r="G90" s="9">
        <f>G91+G124+G125+G122</f>
        <v>2368793767.1</v>
      </c>
      <c r="H90" s="34">
        <f aca="true" t="shared" si="15" ref="H90:I104">D90/C90</f>
        <v>1.1025472890715498</v>
      </c>
      <c r="I90" s="34">
        <f t="shared" si="15"/>
        <v>0.8984151249677627</v>
      </c>
      <c r="J90" s="34">
        <f aca="true" t="shared" si="16" ref="J90:K93">F90/E90</f>
        <v>0.9464520792948121</v>
      </c>
      <c r="K90" s="34">
        <f t="shared" si="16"/>
        <v>1.0180372234088688</v>
      </c>
    </row>
    <row r="91" spans="1:13" ht="30.75" customHeight="1">
      <c r="A91" s="7" t="s">
        <v>4</v>
      </c>
      <c r="B91" s="8" t="s">
        <v>5</v>
      </c>
      <c r="C91" s="11">
        <f>C92+C96+C108+C116</f>
        <v>2485235397.59</v>
      </c>
      <c r="D91" s="11">
        <f>D92+D96+D108+D116</f>
        <v>2743106334.42</v>
      </c>
      <c r="E91" s="11">
        <f>E92+E96+E108+E116</f>
        <v>2458470289.16</v>
      </c>
      <c r="F91" s="11">
        <f>F92+F96+F108+F116</f>
        <v>2326824317.06</v>
      </c>
      <c r="G91" s="11">
        <f>G92+G96+G108+G116</f>
        <v>2368793767.1</v>
      </c>
      <c r="H91" s="34">
        <f t="shared" si="15"/>
        <v>1.1037611717103597</v>
      </c>
      <c r="I91" s="34">
        <f t="shared" si="15"/>
        <v>0.8962358689167682</v>
      </c>
      <c r="J91" s="34">
        <f t="shared" si="16"/>
        <v>0.9464520792948121</v>
      </c>
      <c r="K91" s="34">
        <f t="shared" si="16"/>
        <v>1.0180372234088688</v>
      </c>
      <c r="M91" s="3"/>
    </row>
    <row r="92" spans="1:11" ht="29.25" customHeight="1">
      <c r="A92" s="31" t="s">
        <v>148</v>
      </c>
      <c r="B92" s="8" t="s">
        <v>54</v>
      </c>
      <c r="C92" s="9">
        <f>C93+C95+C94</f>
        <v>743320149</v>
      </c>
      <c r="D92" s="9">
        <f>D93+D95+D94</f>
        <v>800428736</v>
      </c>
      <c r="E92" s="9">
        <f>E93+E95+E94</f>
        <v>870703285</v>
      </c>
      <c r="F92" s="9">
        <f>F93+F95+F94</f>
        <v>708368660</v>
      </c>
      <c r="G92" s="9">
        <f>G93+G95+G94</f>
        <v>649088032</v>
      </c>
      <c r="H92" s="34">
        <f t="shared" si="15"/>
        <v>1.0768290582151299</v>
      </c>
      <c r="I92" s="34">
        <f t="shared" si="15"/>
        <v>1.0877961345455744</v>
      </c>
      <c r="J92" s="34">
        <f t="shared" si="16"/>
        <v>0.8135591908327301</v>
      </c>
      <c r="K92" s="34">
        <f t="shared" si="16"/>
        <v>0.9163138753202322</v>
      </c>
    </row>
    <row r="93" spans="1:11" ht="34.5" customHeight="1">
      <c r="A93" s="4" t="s">
        <v>149</v>
      </c>
      <c r="B93" s="27" t="s">
        <v>115</v>
      </c>
      <c r="C93" s="28">
        <v>35873900</v>
      </c>
      <c r="D93" s="28">
        <v>114812828</v>
      </c>
      <c r="E93" s="28">
        <v>198057285</v>
      </c>
      <c r="F93" s="28">
        <v>189948660</v>
      </c>
      <c r="G93" s="28">
        <v>172856032</v>
      </c>
      <c r="H93" s="35">
        <f t="shared" si="15"/>
        <v>3.2004557073526994</v>
      </c>
      <c r="I93" s="35">
        <f t="shared" si="15"/>
        <v>1.7250449139707629</v>
      </c>
      <c r="J93" s="35">
        <f t="shared" si="16"/>
        <v>0.9590591934045748</v>
      </c>
      <c r="K93" s="35">
        <f t="shared" si="16"/>
        <v>0.9100144849666221</v>
      </c>
    </row>
    <row r="94" spans="1:11" ht="34.5" customHeight="1">
      <c r="A94" s="4" t="s">
        <v>150</v>
      </c>
      <c r="B94" s="27" t="s">
        <v>116</v>
      </c>
      <c r="C94" s="28">
        <v>59720249</v>
      </c>
      <c r="D94" s="28">
        <v>37590908</v>
      </c>
      <c r="E94" s="28">
        <v>0</v>
      </c>
      <c r="F94" s="28">
        <v>0</v>
      </c>
      <c r="G94" s="28">
        <v>0</v>
      </c>
      <c r="H94" s="35">
        <f t="shared" si="15"/>
        <v>0.6294499542357903</v>
      </c>
      <c r="I94" s="35">
        <f t="shared" si="15"/>
        <v>0</v>
      </c>
      <c r="J94" s="35" t="s">
        <v>62</v>
      </c>
      <c r="K94" s="35" t="s">
        <v>62</v>
      </c>
    </row>
    <row r="95" spans="1:11" ht="51">
      <c r="A95" s="4" t="s">
        <v>151</v>
      </c>
      <c r="B95" s="27" t="s">
        <v>117</v>
      </c>
      <c r="C95" s="28">
        <v>647726000</v>
      </c>
      <c r="D95" s="28">
        <v>648025000</v>
      </c>
      <c r="E95" s="28">
        <v>672646000</v>
      </c>
      <c r="F95" s="28">
        <v>518420000</v>
      </c>
      <c r="G95" s="28">
        <v>476232000</v>
      </c>
      <c r="H95" s="35">
        <f t="shared" si="15"/>
        <v>1.0004616149421206</v>
      </c>
      <c r="I95" s="35">
        <f t="shared" si="15"/>
        <v>1.0379939045561515</v>
      </c>
      <c r="J95" s="35">
        <f>F95/E95</f>
        <v>0.7707174353225916</v>
      </c>
      <c r="K95" s="35">
        <f>G95/F95</f>
        <v>0.9186219667451101</v>
      </c>
    </row>
    <row r="96" spans="1:11" ht="32.25" customHeight="1">
      <c r="A96" s="31" t="s">
        <v>152</v>
      </c>
      <c r="B96" s="26" t="s">
        <v>0</v>
      </c>
      <c r="C96" s="9">
        <f>C97+C104+C106+C107+C98+C101+C102+C99+C103+C105+C100</f>
        <v>316223459.14000005</v>
      </c>
      <c r="D96" s="9">
        <f>D97+D104+D106+D107+D98+D101+D102+D99+D103+D105+D100</f>
        <v>532350747.08</v>
      </c>
      <c r="E96" s="9">
        <f>E97+E104+E106+E107+E98+E101+E102+E99+E103+E105+E100</f>
        <v>367932425.82</v>
      </c>
      <c r="F96" s="9">
        <f>F97+F104+F106+F107+F98+F101+F102+F99+F103+F105+F100</f>
        <v>320038707.8</v>
      </c>
      <c r="G96" s="9">
        <f>G97+G104+G106+G107+G98+G101+G102+G99+G103+G105+G100</f>
        <v>345018150.87</v>
      </c>
      <c r="H96" s="34">
        <f t="shared" si="15"/>
        <v>1.6834638028683222</v>
      </c>
      <c r="I96" s="34">
        <f t="shared" si="15"/>
        <v>0.6911466318740946</v>
      </c>
      <c r="J96" s="34">
        <f>F96/E96</f>
        <v>0.8698301246125272</v>
      </c>
      <c r="K96" s="34">
        <f>G96/F96</f>
        <v>1.078051318359935</v>
      </c>
    </row>
    <row r="97" spans="1:11" ht="48.75" customHeight="1">
      <c r="A97" s="4" t="s">
        <v>137</v>
      </c>
      <c r="B97" s="54" t="s">
        <v>130</v>
      </c>
      <c r="C97" s="28">
        <v>29299087.4</v>
      </c>
      <c r="D97" s="28">
        <v>7995000</v>
      </c>
      <c r="E97" s="28">
        <v>0</v>
      </c>
      <c r="F97" s="28">
        <v>0</v>
      </c>
      <c r="G97" s="28">
        <v>0</v>
      </c>
      <c r="H97" s="35">
        <f t="shared" si="15"/>
        <v>0.2728753933817065</v>
      </c>
      <c r="I97" s="35">
        <f t="shared" si="15"/>
        <v>0</v>
      </c>
      <c r="J97" s="35" t="s">
        <v>62</v>
      </c>
      <c r="K97" s="35" t="s">
        <v>62</v>
      </c>
    </row>
    <row r="98" spans="1:11" ht="93" customHeight="1">
      <c r="A98" s="4" t="s">
        <v>195</v>
      </c>
      <c r="B98" s="54" t="s">
        <v>196</v>
      </c>
      <c r="C98" s="28">
        <v>48668439.05</v>
      </c>
      <c r="D98" s="28">
        <v>51988187.18</v>
      </c>
      <c r="E98" s="28">
        <v>45843343.44</v>
      </c>
      <c r="F98" s="28">
        <v>38202786.2</v>
      </c>
      <c r="G98" s="28">
        <v>32472368.27</v>
      </c>
      <c r="H98" s="35">
        <f t="shared" si="15"/>
        <v>1.068211518487154</v>
      </c>
      <c r="I98" s="35">
        <f t="shared" si="15"/>
        <v>0.8818030773274599</v>
      </c>
      <c r="J98" s="35">
        <f>F98/E98</f>
        <v>0.8333333333333335</v>
      </c>
      <c r="K98" s="35">
        <f>G98/F98</f>
        <v>0.8499999999999999</v>
      </c>
    </row>
    <row r="99" spans="1:11" ht="57" customHeight="1">
      <c r="A99" s="4" t="s">
        <v>228</v>
      </c>
      <c r="B99" s="54" t="s">
        <v>229</v>
      </c>
      <c r="C99" s="28">
        <v>0</v>
      </c>
      <c r="D99" s="28">
        <v>987207.45</v>
      </c>
      <c r="E99" s="28">
        <v>0</v>
      </c>
      <c r="F99" s="28">
        <v>0</v>
      </c>
      <c r="G99" s="28">
        <v>0</v>
      </c>
      <c r="H99" s="35" t="s">
        <v>62</v>
      </c>
      <c r="I99" s="35">
        <f t="shared" si="15"/>
        <v>0</v>
      </c>
      <c r="J99" s="35" t="s">
        <v>62</v>
      </c>
      <c r="K99" s="35" t="s">
        <v>62</v>
      </c>
    </row>
    <row r="100" spans="1:11" ht="69.75" customHeight="1">
      <c r="A100" s="4" t="s">
        <v>245</v>
      </c>
      <c r="B100" s="54" t="s">
        <v>246</v>
      </c>
      <c r="C100" s="28">
        <v>0</v>
      </c>
      <c r="D100" s="28">
        <v>0</v>
      </c>
      <c r="E100" s="28">
        <v>0</v>
      </c>
      <c r="F100" s="28">
        <v>1116900</v>
      </c>
      <c r="G100" s="28">
        <v>0</v>
      </c>
      <c r="H100" s="35" t="s">
        <v>62</v>
      </c>
      <c r="I100" s="35" t="s">
        <v>62</v>
      </c>
      <c r="J100" s="35" t="s">
        <v>62</v>
      </c>
      <c r="K100" s="35">
        <f>G100/F100</f>
        <v>0</v>
      </c>
    </row>
    <row r="101" spans="1:11" ht="93" customHeight="1">
      <c r="A101" s="4" t="s">
        <v>197</v>
      </c>
      <c r="B101" s="54" t="s">
        <v>198</v>
      </c>
      <c r="C101" s="28">
        <v>110349.72</v>
      </c>
      <c r="D101" s="28">
        <v>0</v>
      </c>
      <c r="E101" s="28">
        <v>0</v>
      </c>
      <c r="F101" s="28">
        <v>0</v>
      </c>
      <c r="G101" s="28">
        <v>0</v>
      </c>
      <c r="H101" s="35">
        <f t="shared" si="15"/>
        <v>0</v>
      </c>
      <c r="I101" s="35" t="s">
        <v>62</v>
      </c>
      <c r="J101" s="35" t="s">
        <v>62</v>
      </c>
      <c r="K101" s="35" t="s">
        <v>62</v>
      </c>
    </row>
    <row r="102" spans="1:11" ht="70.5" customHeight="1">
      <c r="A102" s="4" t="s">
        <v>199</v>
      </c>
      <c r="B102" s="54" t="s">
        <v>200</v>
      </c>
      <c r="C102" s="28">
        <v>34760784.88</v>
      </c>
      <c r="D102" s="28">
        <v>42346370</v>
      </c>
      <c r="E102" s="28">
        <v>49521800</v>
      </c>
      <c r="F102" s="28">
        <v>49521800</v>
      </c>
      <c r="G102" s="28">
        <v>49521800</v>
      </c>
      <c r="H102" s="35">
        <f t="shared" si="15"/>
        <v>1.2182224925641552</v>
      </c>
      <c r="I102" s="35">
        <f t="shared" si="15"/>
        <v>1.1694461650431902</v>
      </c>
      <c r="J102" s="35">
        <f>F102/E102</f>
        <v>1</v>
      </c>
      <c r="K102" s="35">
        <f>G102/F102</f>
        <v>1</v>
      </c>
    </row>
    <row r="103" spans="1:11" ht="57.75" customHeight="1">
      <c r="A103" s="37" t="s">
        <v>247</v>
      </c>
      <c r="B103" s="54" t="s">
        <v>248</v>
      </c>
      <c r="C103" s="28">
        <v>0</v>
      </c>
      <c r="D103" s="28">
        <v>0</v>
      </c>
      <c r="E103" s="28">
        <v>517100</v>
      </c>
      <c r="F103" s="28">
        <v>826000</v>
      </c>
      <c r="G103" s="28">
        <v>0</v>
      </c>
      <c r="H103" s="35" t="s">
        <v>62</v>
      </c>
      <c r="I103" s="35" t="s">
        <v>62</v>
      </c>
      <c r="J103" s="35">
        <f>F103/E103</f>
        <v>1.5973699477857282</v>
      </c>
      <c r="K103" s="35">
        <f>G103/F103</f>
        <v>0</v>
      </c>
    </row>
    <row r="104" spans="1:11" ht="32.25" customHeight="1">
      <c r="A104" s="37" t="s">
        <v>153</v>
      </c>
      <c r="B104" s="49" t="s">
        <v>113</v>
      </c>
      <c r="C104" s="28">
        <v>12976424.53</v>
      </c>
      <c r="D104" s="28">
        <v>0</v>
      </c>
      <c r="E104" s="28">
        <v>9562985.61</v>
      </c>
      <c r="F104" s="28">
        <v>0</v>
      </c>
      <c r="G104" s="28">
        <v>0</v>
      </c>
      <c r="H104" s="35">
        <f t="shared" si="15"/>
        <v>0</v>
      </c>
      <c r="I104" s="35" t="s">
        <v>62</v>
      </c>
      <c r="J104" s="35">
        <f>F104/E104</f>
        <v>0</v>
      </c>
      <c r="K104" s="35" t="s">
        <v>62</v>
      </c>
    </row>
    <row r="105" spans="1:11" ht="78.75" customHeight="1">
      <c r="A105" s="37" t="s">
        <v>243</v>
      </c>
      <c r="B105" s="49" t="s">
        <v>244</v>
      </c>
      <c r="C105" s="28">
        <v>0</v>
      </c>
      <c r="D105" s="28">
        <v>1263488.65</v>
      </c>
      <c r="E105" s="28">
        <v>0</v>
      </c>
      <c r="F105" s="28">
        <v>0</v>
      </c>
      <c r="G105" s="28">
        <v>0</v>
      </c>
      <c r="H105" s="35" t="s">
        <v>62</v>
      </c>
      <c r="I105" s="35">
        <f>E105/D105</f>
        <v>0</v>
      </c>
      <c r="J105" s="35" t="s">
        <v>62</v>
      </c>
      <c r="K105" s="35" t="s">
        <v>62</v>
      </c>
    </row>
    <row r="106" spans="1:11" ht="58.5" customHeight="1">
      <c r="A106" s="37" t="s">
        <v>154</v>
      </c>
      <c r="B106" s="50" t="s">
        <v>114</v>
      </c>
      <c r="C106" s="28">
        <v>0</v>
      </c>
      <c r="D106" s="28">
        <v>20331235</v>
      </c>
      <c r="E106" s="28">
        <v>0</v>
      </c>
      <c r="F106" s="28">
        <v>0</v>
      </c>
      <c r="G106" s="28">
        <v>0</v>
      </c>
      <c r="H106" s="35" t="s">
        <v>62</v>
      </c>
      <c r="I106" s="35">
        <f>E106/D106</f>
        <v>0</v>
      </c>
      <c r="J106" s="35" t="s">
        <v>62</v>
      </c>
      <c r="K106" s="35" t="s">
        <v>62</v>
      </c>
    </row>
    <row r="107" spans="1:11" ht="23.25" customHeight="1">
      <c r="A107" s="4" t="s">
        <v>155</v>
      </c>
      <c r="B107" s="30" t="s">
        <v>118</v>
      </c>
      <c r="C107" s="28">
        <v>190408373.56</v>
      </c>
      <c r="D107" s="28">
        <v>407439258.8</v>
      </c>
      <c r="E107" s="28">
        <v>262487196.77</v>
      </c>
      <c r="F107" s="28">
        <v>230371221.6</v>
      </c>
      <c r="G107" s="28">
        <v>263023982.6</v>
      </c>
      <c r="H107" s="35">
        <f aca="true" t="shared" si="17" ref="H107:K109">D107/C107</f>
        <v>2.1398179669425668</v>
      </c>
      <c r="I107" s="35">
        <f t="shared" si="17"/>
        <v>0.6442363888621918</v>
      </c>
      <c r="J107" s="35">
        <f t="shared" si="17"/>
        <v>0.8776474602754012</v>
      </c>
      <c r="K107" s="35">
        <f t="shared" si="17"/>
        <v>1.1417397571329282</v>
      </c>
    </row>
    <row r="108" spans="1:11" ht="35.25" customHeight="1">
      <c r="A108" s="31" t="s">
        <v>156</v>
      </c>
      <c r="B108" s="26" t="s">
        <v>55</v>
      </c>
      <c r="C108" s="9">
        <f>C110+C111+C112+C114+C109+C115+C113</f>
        <v>1038602751.2199999</v>
      </c>
      <c r="D108" s="9">
        <f>D110+D111+D112+D114+D109+D115+D113</f>
        <v>1084178489.96</v>
      </c>
      <c r="E108" s="9">
        <f>E110+E111+E112+E114+E109+E115+E113</f>
        <v>1175408978.34</v>
      </c>
      <c r="F108" s="9">
        <f>F110+F111+F112+F114+F109+F115+F113</f>
        <v>1253632049.26</v>
      </c>
      <c r="G108" s="9">
        <f>G110+G111+G112+G114+G109+G115+G113</f>
        <v>1329902684.23</v>
      </c>
      <c r="H108" s="34">
        <f t="shared" si="17"/>
        <v>1.0438817812551184</v>
      </c>
      <c r="I108" s="34">
        <f t="shared" si="17"/>
        <v>1.0841471115917138</v>
      </c>
      <c r="J108" s="34">
        <f t="shared" si="17"/>
        <v>1.0665496625952888</v>
      </c>
      <c r="K108" s="34">
        <f t="shared" si="17"/>
        <v>1.0608397296599281</v>
      </c>
    </row>
    <row r="109" spans="1:11" ht="40.5" customHeight="1">
      <c r="A109" s="4" t="s">
        <v>138</v>
      </c>
      <c r="B109" s="30" t="s">
        <v>139</v>
      </c>
      <c r="C109" s="28">
        <v>29937710.1</v>
      </c>
      <c r="D109" s="28">
        <v>43608648.1</v>
      </c>
      <c r="E109" s="28">
        <v>42411601.1</v>
      </c>
      <c r="F109" s="28">
        <v>42479558.1</v>
      </c>
      <c r="G109" s="28">
        <v>42479728.1</v>
      </c>
      <c r="H109" s="35">
        <f t="shared" si="17"/>
        <v>1.456646081291301</v>
      </c>
      <c r="I109" s="35">
        <f aca="true" t="shared" si="18" ref="I109:K114">E109/D109</f>
        <v>0.9725502382634054</v>
      </c>
      <c r="J109" s="35">
        <f t="shared" si="18"/>
        <v>1.001602321021547</v>
      </c>
      <c r="K109" s="35">
        <f t="shared" si="18"/>
        <v>1.0000040019248693</v>
      </c>
    </row>
    <row r="110" spans="1:11" ht="51">
      <c r="A110" s="4" t="s">
        <v>157</v>
      </c>
      <c r="B110" s="27" t="s">
        <v>119</v>
      </c>
      <c r="C110" s="28">
        <v>32923463.17</v>
      </c>
      <c r="D110" s="28">
        <v>38873300</v>
      </c>
      <c r="E110" s="28">
        <v>43654600</v>
      </c>
      <c r="F110" s="28">
        <v>44290700</v>
      </c>
      <c r="G110" s="28">
        <v>45262700</v>
      </c>
      <c r="H110" s="35">
        <f>D110/C110</f>
        <v>1.1807172228291438</v>
      </c>
      <c r="I110" s="35">
        <f t="shared" si="18"/>
        <v>1.1229970185191378</v>
      </c>
      <c r="J110" s="35">
        <f t="shared" si="18"/>
        <v>1.014571202118448</v>
      </c>
      <c r="K110" s="35">
        <f t="shared" si="18"/>
        <v>1.021945916411346</v>
      </c>
    </row>
    <row r="111" spans="1:11" ht="76.5">
      <c r="A111" s="4" t="s">
        <v>158</v>
      </c>
      <c r="B111" s="27" t="s">
        <v>120</v>
      </c>
      <c r="C111" s="28">
        <v>14597445.18</v>
      </c>
      <c r="D111" s="28">
        <v>19209100</v>
      </c>
      <c r="E111" s="28">
        <v>20108900</v>
      </c>
      <c r="F111" s="28">
        <v>20108900</v>
      </c>
      <c r="G111" s="28">
        <v>20108900</v>
      </c>
      <c r="H111" s="35">
        <f>D111/C111</f>
        <v>1.3159220509571388</v>
      </c>
      <c r="I111" s="35">
        <f t="shared" si="18"/>
        <v>1.046842381996033</v>
      </c>
      <c r="J111" s="35">
        <f t="shared" si="18"/>
        <v>1</v>
      </c>
      <c r="K111" s="35">
        <f t="shared" si="18"/>
        <v>1</v>
      </c>
    </row>
    <row r="112" spans="1:11" ht="55.5" customHeight="1">
      <c r="A112" s="4" t="s">
        <v>159</v>
      </c>
      <c r="B112" s="30" t="s">
        <v>127</v>
      </c>
      <c r="C112" s="28">
        <v>2691</v>
      </c>
      <c r="D112" s="28">
        <v>52894.86</v>
      </c>
      <c r="E112" s="28">
        <v>2348.71</v>
      </c>
      <c r="F112" s="28">
        <v>2478.59</v>
      </c>
      <c r="G112" s="28">
        <v>2218.82</v>
      </c>
      <c r="H112" s="35">
        <f>D112/C112</f>
        <v>19.656209587513935</v>
      </c>
      <c r="I112" s="35">
        <f t="shared" si="18"/>
        <v>0.044403369249866625</v>
      </c>
      <c r="J112" s="35">
        <f t="shared" si="18"/>
        <v>1.0552984404204862</v>
      </c>
      <c r="K112" s="35">
        <f t="shared" si="18"/>
        <v>0.8951944452289406</v>
      </c>
    </row>
    <row r="113" spans="1:11" ht="30" customHeight="1">
      <c r="A113" s="4" t="s">
        <v>144</v>
      </c>
      <c r="B113" s="30" t="s">
        <v>145</v>
      </c>
      <c r="C113" s="28">
        <v>328307.65</v>
      </c>
      <c r="D113" s="28">
        <v>0</v>
      </c>
      <c r="E113" s="28">
        <v>0</v>
      </c>
      <c r="F113" s="28">
        <v>0</v>
      </c>
      <c r="G113" s="28">
        <v>0</v>
      </c>
      <c r="H113" s="35">
        <f>D113/C113</f>
        <v>0</v>
      </c>
      <c r="I113" s="35" t="s">
        <v>62</v>
      </c>
      <c r="J113" s="35" t="s">
        <v>62</v>
      </c>
      <c r="K113" s="35" t="s">
        <v>62</v>
      </c>
    </row>
    <row r="114" spans="1:11" ht="42.75" customHeight="1">
      <c r="A114" s="4" t="s">
        <v>160</v>
      </c>
      <c r="B114" s="30" t="s">
        <v>121</v>
      </c>
      <c r="C114" s="28">
        <v>2206434.12</v>
      </c>
      <c r="D114" s="28">
        <v>2243147</v>
      </c>
      <c r="E114" s="28">
        <v>3142128.53</v>
      </c>
      <c r="F114" s="28">
        <v>3323312.57</v>
      </c>
      <c r="G114" s="28">
        <v>3453737.31</v>
      </c>
      <c r="H114" s="35">
        <f>D114/C114</f>
        <v>1.0166390102778142</v>
      </c>
      <c r="I114" s="35">
        <f aca="true" t="shared" si="19" ref="H114:K115">E114/D114</f>
        <v>1.4007679969257476</v>
      </c>
      <c r="J114" s="35">
        <f t="shared" si="19"/>
        <v>1.057662835326472</v>
      </c>
      <c r="K114" s="35">
        <f t="shared" si="18"/>
        <v>1.0392454026676161</v>
      </c>
    </row>
    <row r="115" spans="1:11" ht="24.75" customHeight="1">
      <c r="A115" s="4" t="s">
        <v>140</v>
      </c>
      <c r="B115" s="30" t="s">
        <v>141</v>
      </c>
      <c r="C115" s="28">
        <v>958606700</v>
      </c>
      <c r="D115" s="28">
        <v>980191400</v>
      </c>
      <c r="E115" s="28">
        <v>1066089400</v>
      </c>
      <c r="F115" s="28">
        <v>1143427100</v>
      </c>
      <c r="G115" s="28">
        <v>1218595400</v>
      </c>
      <c r="H115" s="35">
        <f t="shared" si="19"/>
        <v>1.02251674226771</v>
      </c>
      <c r="I115" s="35">
        <f t="shared" si="19"/>
        <v>1.0876339049699886</v>
      </c>
      <c r="J115" s="35">
        <f t="shared" si="19"/>
        <v>1.0725433533060174</v>
      </c>
      <c r="K115" s="35">
        <f t="shared" si="19"/>
        <v>1.0657394774008768</v>
      </c>
    </row>
    <row r="116" spans="1:11" s="32" customFormat="1" ht="29.25" customHeight="1">
      <c r="A116" s="31" t="s">
        <v>161</v>
      </c>
      <c r="B116" s="26" t="s">
        <v>6</v>
      </c>
      <c r="C116" s="9">
        <f>C121+C119+C117+C118+C120</f>
        <v>387089038.23</v>
      </c>
      <c r="D116" s="9">
        <f>D121+D119+D117+D118+D120</f>
        <v>326148361.38</v>
      </c>
      <c r="E116" s="9">
        <f>E121+E119+E117+E118+E120</f>
        <v>44425600</v>
      </c>
      <c r="F116" s="9">
        <f>F121+F119+F117+F118+F120</f>
        <v>44784900</v>
      </c>
      <c r="G116" s="9">
        <f>G121+G119+G117+G118+G120</f>
        <v>44784900</v>
      </c>
      <c r="H116" s="34">
        <f aca="true" t="shared" si="20" ref="H116:H125">D116/C116</f>
        <v>0.8425667719017391</v>
      </c>
      <c r="I116" s="34">
        <f>E116/D116</f>
        <v>0.13621285666445251</v>
      </c>
      <c r="J116" s="34">
        <f aca="true" t="shared" si="21" ref="J116:J121">F116/E116</f>
        <v>1.0080876791759705</v>
      </c>
      <c r="K116" s="34">
        <f>G116/F116</f>
        <v>1</v>
      </c>
    </row>
    <row r="117" spans="1:11" ht="67.5" customHeight="1">
      <c r="A117" s="4" t="s">
        <v>201</v>
      </c>
      <c r="B117" s="30" t="s">
        <v>202</v>
      </c>
      <c r="C117" s="28">
        <v>41994596.85</v>
      </c>
      <c r="D117" s="28">
        <v>42223860</v>
      </c>
      <c r="E117" s="28">
        <v>43122300</v>
      </c>
      <c r="F117" s="28">
        <v>43481600</v>
      </c>
      <c r="G117" s="28">
        <v>43481600</v>
      </c>
      <c r="H117" s="35">
        <f t="shared" si="20"/>
        <v>1.0054593487542909</v>
      </c>
      <c r="I117" s="35">
        <f>E117/D117</f>
        <v>1.0212780167421927</v>
      </c>
      <c r="J117" s="35">
        <f t="shared" si="21"/>
        <v>1.008332115865805</v>
      </c>
      <c r="K117" s="35">
        <f>G117/F117</f>
        <v>1</v>
      </c>
    </row>
    <row r="118" spans="1:11" ht="67.5" customHeight="1">
      <c r="A118" s="4" t="s">
        <v>203</v>
      </c>
      <c r="B118" s="30" t="s">
        <v>204</v>
      </c>
      <c r="C118" s="28">
        <v>162210000</v>
      </c>
      <c r="D118" s="28">
        <v>66715015.08</v>
      </c>
      <c r="E118" s="28">
        <v>0</v>
      </c>
      <c r="F118" s="28">
        <v>0</v>
      </c>
      <c r="G118" s="28">
        <v>0</v>
      </c>
      <c r="H118" s="35">
        <f t="shared" si="20"/>
        <v>0.41128792972073236</v>
      </c>
      <c r="I118" s="35">
        <f aca="true" t="shared" si="22" ref="I118:I125">E118/D118</f>
        <v>0</v>
      </c>
      <c r="J118" s="35" t="s">
        <v>62</v>
      </c>
      <c r="K118" s="35" t="s">
        <v>62</v>
      </c>
    </row>
    <row r="119" spans="1:11" ht="42.75" customHeight="1">
      <c r="A119" s="4" t="s">
        <v>142</v>
      </c>
      <c r="B119" s="30" t="s">
        <v>143</v>
      </c>
      <c r="C119" s="28">
        <v>0</v>
      </c>
      <c r="D119" s="28">
        <v>5000000</v>
      </c>
      <c r="E119" s="28">
        <v>0</v>
      </c>
      <c r="F119" s="28">
        <v>0</v>
      </c>
      <c r="G119" s="28">
        <v>0</v>
      </c>
      <c r="H119" s="35" t="s">
        <v>62</v>
      </c>
      <c r="I119" s="35">
        <f t="shared" si="22"/>
        <v>0</v>
      </c>
      <c r="J119" s="35" t="s">
        <v>62</v>
      </c>
      <c r="K119" s="35" t="s">
        <v>62</v>
      </c>
    </row>
    <row r="120" spans="1:11" ht="42.75" customHeight="1">
      <c r="A120" s="4" t="s">
        <v>220</v>
      </c>
      <c r="B120" s="30" t="s">
        <v>221</v>
      </c>
      <c r="C120" s="28">
        <v>131098230.74</v>
      </c>
      <c r="D120" s="28">
        <v>0</v>
      </c>
      <c r="E120" s="28">
        <v>0</v>
      </c>
      <c r="F120" s="28">
        <v>0</v>
      </c>
      <c r="G120" s="28">
        <v>0</v>
      </c>
      <c r="H120" s="35">
        <f t="shared" si="20"/>
        <v>0</v>
      </c>
      <c r="I120" s="35" t="s">
        <v>62</v>
      </c>
      <c r="J120" s="35" t="s">
        <v>62</v>
      </c>
      <c r="K120" s="35" t="s">
        <v>62</v>
      </c>
    </row>
    <row r="121" spans="1:11" ht="39" customHeight="1">
      <c r="A121" s="4" t="s">
        <v>162</v>
      </c>
      <c r="B121" s="30" t="s">
        <v>122</v>
      </c>
      <c r="C121" s="28">
        <v>51786210.64</v>
      </c>
      <c r="D121" s="28">
        <v>212209486.3</v>
      </c>
      <c r="E121" s="28">
        <v>1303300</v>
      </c>
      <c r="F121" s="28">
        <v>1303300</v>
      </c>
      <c r="G121" s="28">
        <v>1303300</v>
      </c>
      <c r="H121" s="35">
        <f t="shared" si="20"/>
        <v>4.0977990796663555</v>
      </c>
      <c r="I121" s="35">
        <f t="shared" si="22"/>
        <v>0.0061415727577678976</v>
      </c>
      <c r="J121" s="35">
        <f t="shared" si="21"/>
        <v>1</v>
      </c>
      <c r="K121" s="35">
        <f>G121/F121</f>
        <v>1</v>
      </c>
    </row>
    <row r="122" spans="1:11" s="32" customFormat="1" ht="29.25" customHeight="1">
      <c r="A122" s="31" t="s">
        <v>163</v>
      </c>
      <c r="B122" s="26" t="s">
        <v>123</v>
      </c>
      <c r="C122" s="9">
        <f>C123</f>
        <v>-38.6</v>
      </c>
      <c r="D122" s="9">
        <f>D123</f>
        <v>0</v>
      </c>
      <c r="E122" s="9">
        <f>E123</f>
        <v>0</v>
      </c>
      <c r="F122" s="9">
        <f>F123</f>
        <v>0</v>
      </c>
      <c r="G122" s="9">
        <f>G123</f>
        <v>0</v>
      </c>
      <c r="H122" s="34" t="s">
        <v>62</v>
      </c>
      <c r="I122" s="35" t="s">
        <v>62</v>
      </c>
      <c r="J122" s="34" t="s">
        <v>62</v>
      </c>
      <c r="K122" s="34" t="s">
        <v>62</v>
      </c>
    </row>
    <row r="123" spans="1:11" ht="28.5" customHeight="1">
      <c r="A123" s="4" t="s">
        <v>164</v>
      </c>
      <c r="B123" s="30" t="s">
        <v>124</v>
      </c>
      <c r="C123" s="28">
        <v>-38.6</v>
      </c>
      <c r="D123" s="28">
        <v>0</v>
      </c>
      <c r="E123" s="28">
        <v>0</v>
      </c>
      <c r="F123" s="28">
        <v>0</v>
      </c>
      <c r="G123" s="28">
        <v>0</v>
      </c>
      <c r="H123" s="35" t="s">
        <v>62</v>
      </c>
      <c r="I123" s="35" t="s">
        <v>62</v>
      </c>
      <c r="J123" s="35" t="s">
        <v>62</v>
      </c>
      <c r="K123" s="35" t="s">
        <v>62</v>
      </c>
    </row>
    <row r="124" spans="1:11" s="32" customFormat="1" ht="78.75" customHeight="1">
      <c r="A124" s="33" t="s">
        <v>58</v>
      </c>
      <c r="B124" s="26" t="s">
        <v>60</v>
      </c>
      <c r="C124" s="9">
        <v>235825.73</v>
      </c>
      <c r="D124" s="9">
        <v>1044664.46</v>
      </c>
      <c r="E124" s="9">
        <v>0</v>
      </c>
      <c r="F124" s="9">
        <v>0</v>
      </c>
      <c r="G124" s="9">
        <v>0</v>
      </c>
      <c r="H124" s="34">
        <f t="shared" si="20"/>
        <v>4.42981544041017</v>
      </c>
      <c r="I124" s="34">
        <f t="shared" si="22"/>
        <v>0</v>
      </c>
      <c r="J124" s="34" t="s">
        <v>62</v>
      </c>
      <c r="K124" s="34" t="s">
        <v>62</v>
      </c>
    </row>
    <row r="125" spans="1:11" s="32" customFormat="1" ht="44.25" customHeight="1">
      <c r="A125" s="33" t="s">
        <v>59</v>
      </c>
      <c r="B125" s="26" t="s">
        <v>61</v>
      </c>
      <c r="C125" s="9">
        <v>-3534583.33</v>
      </c>
      <c r="D125" s="9">
        <v>-7698527.37</v>
      </c>
      <c r="E125" s="9">
        <v>0</v>
      </c>
      <c r="F125" s="9">
        <v>0</v>
      </c>
      <c r="G125" s="9">
        <v>0</v>
      </c>
      <c r="H125" s="34">
        <f t="shared" si="20"/>
        <v>2.1780579636242443</v>
      </c>
      <c r="I125" s="34">
        <f t="shared" si="22"/>
        <v>0</v>
      </c>
      <c r="J125" s="34" t="s">
        <v>62</v>
      </c>
      <c r="K125" s="34" t="s">
        <v>62</v>
      </c>
    </row>
    <row r="126" spans="1:11" ht="20.25" customHeight="1">
      <c r="A126" s="56" t="s">
        <v>46</v>
      </c>
      <c r="B126" s="56"/>
      <c r="C126" s="58">
        <f>C7+C90</f>
        <v>3434198534.2000003</v>
      </c>
      <c r="D126" s="58">
        <f>D7+D90</f>
        <v>3681550922.4400005</v>
      </c>
      <c r="E126" s="9">
        <f>E7+E90</f>
        <v>3461692270.18</v>
      </c>
      <c r="F126" s="9">
        <f>F7+F90</f>
        <v>3378114423.14</v>
      </c>
      <c r="G126" s="9">
        <f>G7+G90</f>
        <v>3479183894.5999994</v>
      </c>
      <c r="H126" s="34">
        <f>D126/C126</f>
        <v>1.0720262342950482</v>
      </c>
      <c r="I126" s="34">
        <f>E126/D126</f>
        <v>0.9402809693817066</v>
      </c>
      <c r="J126" s="34">
        <f>F126/E126</f>
        <v>0.9758563614218504</v>
      </c>
      <c r="K126" s="34">
        <f>G126/F126</f>
        <v>1.0299189011383618</v>
      </c>
    </row>
    <row r="129" spans="1:2" ht="12.75">
      <c r="A129" s="51"/>
      <c r="B129" s="51"/>
    </row>
  </sheetData>
  <sheetProtection/>
  <mergeCells count="2">
    <mergeCell ref="A126:B126"/>
    <mergeCell ref="A3:K3"/>
  </mergeCells>
  <printOptions horizontalCentered="1"/>
  <pageMargins left="0.7480314960629921" right="0.15748031496062992" top="0.15748031496062992" bottom="0.2362204724409449" header="0.1968503937007874" footer="0.15748031496062992"/>
  <pageSetup fitToHeight="20" fitToWidth="1" horizontalDpi="600" verticalDpi="600" orientation="portrait" paperSize="9" r:id="rId1"/>
  <rowBreaks count="4" manualBreakCount="4">
    <brk id="17" max="255" man="1"/>
    <brk id="29" max="255" man="1"/>
    <brk id="39" max="255" man="1"/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</dc:creator>
  <cp:keywords/>
  <dc:description/>
  <cp:lastModifiedBy>Хисамова Елена Анатольевна</cp:lastModifiedBy>
  <cp:lastPrinted>2016-11-21T08:34:12Z</cp:lastPrinted>
  <dcterms:created xsi:type="dcterms:W3CDTF">2003-08-14T15:25:08Z</dcterms:created>
  <dcterms:modified xsi:type="dcterms:W3CDTF">2022-11-18T12:58:29Z</dcterms:modified>
  <cp:category/>
  <cp:version/>
  <cp:contentType/>
  <cp:contentStatus/>
</cp:coreProperties>
</file>